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D:\TKY VE SP\İSTATİSTİKLER\YENİ İSTATİSTİK TABLOLARI\"/>
    </mc:Choice>
  </mc:AlternateContent>
  <xr:revisionPtr revIDLastSave="0" documentId="13_ncr:1_{2ADFC3C5-28CD-4A56-B0F9-C5FF27ECC7E0}" xr6:coauthVersionLast="45" xr6:coauthVersionMax="45" xr10:uidLastSave="{00000000-0000-0000-0000-000000000000}"/>
  <bookViews>
    <workbookView xWindow="-120" yWindow="-120" windowWidth="20730" windowHeight="11160" tabRatio="820" xr2:uid="{00000000-000D-0000-FFFF-FFFF00000000}"/>
  </bookViews>
  <sheets>
    <sheet name="ANASAYFA" sheetId="16" r:id="rId1"/>
    <sheet name="ÖZET" sheetId="7" r:id="rId2"/>
    <sheet name="BİRİFİNG TABLO " sheetId="14" r:id="rId3"/>
    <sheet name="OKUL ÖNCESİ" sheetId="5" r:id="rId4"/>
    <sheet name="İLKOKUL" sheetId="3" r:id="rId5"/>
    <sheet name="ORTAOKUL" sheetId="4" r:id="rId6"/>
    <sheet name="LİSE" sheetId="1" r:id="rId7"/>
    <sheet name="KURUMLAR" sheetId="8" r:id="rId8"/>
    <sheet name="RESMİ PERSONEL" sheetId="9" r:id="rId9"/>
    <sheet name="ÖZEL KURUM PERSONEL" sheetId="10" r:id="rId10"/>
    <sheet name="TÜİK" sheetId="11" r:id="rId11"/>
    <sheet name="DOĞUM YILINA GÖRE ÖĞRENCİ" sheetId="12" r:id="rId12"/>
    <sheet name="OKULLAŞMA ORANI" sheetId="17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" i="14" l="1"/>
  <c r="K4" i="14" s="1"/>
  <c r="L2" i="14"/>
  <c r="M2" i="14"/>
  <c r="N2" i="14"/>
  <c r="O2" i="14"/>
  <c r="Q2" i="14" s="1"/>
  <c r="P2" i="14"/>
  <c r="T2" i="14"/>
  <c r="T14" i="14" s="1"/>
  <c r="U2" i="14"/>
  <c r="U14" i="14" s="1"/>
  <c r="K3" i="14"/>
  <c r="L3" i="14"/>
  <c r="M3" i="14"/>
  <c r="N3" i="14"/>
  <c r="N4" i="14" s="1"/>
  <c r="O3" i="14"/>
  <c r="Q3" i="14"/>
  <c r="T3" i="14"/>
  <c r="U3" i="14"/>
  <c r="L4" i="14"/>
  <c r="M4" i="14"/>
  <c r="T4" i="14"/>
  <c r="U4" i="14"/>
  <c r="Z4" i="14"/>
  <c r="AA4" i="14"/>
  <c r="AB4" i="14"/>
  <c r="AC4" i="14"/>
  <c r="AD4" i="14"/>
  <c r="AE4" i="14"/>
  <c r="AF4" i="14"/>
  <c r="T5" i="14"/>
  <c r="U5" i="14"/>
  <c r="Z5" i="14"/>
  <c r="AA5" i="14"/>
  <c r="AB5" i="14"/>
  <c r="AC5" i="14"/>
  <c r="AD5" i="14"/>
  <c r="AE5" i="14"/>
  <c r="AF5" i="14"/>
  <c r="Z6" i="14"/>
  <c r="AA6" i="14"/>
  <c r="AB6" i="14"/>
  <c r="AC6" i="14"/>
  <c r="AD6" i="14"/>
  <c r="AE6" i="14"/>
  <c r="AF6" i="14"/>
  <c r="Z8" i="14"/>
  <c r="AA8" i="14"/>
  <c r="AB8" i="14"/>
  <c r="AC8" i="14"/>
  <c r="AD8" i="14"/>
  <c r="AE8" i="14"/>
  <c r="AF8" i="14"/>
  <c r="Z9" i="14"/>
  <c r="AA9" i="14"/>
  <c r="AB9" i="14"/>
  <c r="AC9" i="14"/>
  <c r="AD9" i="14"/>
  <c r="AE9" i="14"/>
  <c r="AF9" i="14"/>
  <c r="Z10" i="14"/>
  <c r="AA10" i="14"/>
  <c r="AB10" i="14"/>
  <c r="AC10" i="14"/>
  <c r="AD10" i="14"/>
  <c r="AE10" i="14"/>
  <c r="AF10" i="14"/>
  <c r="Z12" i="14"/>
  <c r="AA12" i="14"/>
  <c r="AB12" i="14"/>
  <c r="AC12" i="14"/>
  <c r="AD12" i="14"/>
  <c r="AE12" i="14"/>
  <c r="AF12" i="14"/>
  <c r="T13" i="14"/>
  <c r="Z13" i="14"/>
  <c r="AA13" i="14"/>
  <c r="AB13" i="14"/>
  <c r="AC13" i="14"/>
  <c r="AD13" i="14"/>
  <c r="AE13" i="14"/>
  <c r="AF13" i="14"/>
  <c r="Z14" i="14"/>
  <c r="AA14" i="14"/>
  <c r="AB14" i="14"/>
  <c r="AC14" i="14"/>
  <c r="AD14" i="14"/>
  <c r="AE14" i="14"/>
  <c r="AF14" i="14"/>
  <c r="Z16" i="14"/>
  <c r="AA16" i="14"/>
  <c r="AB16" i="14"/>
  <c r="AC16" i="14"/>
  <c r="AD16" i="14"/>
  <c r="AE16" i="14"/>
  <c r="AF16" i="14"/>
  <c r="Z17" i="14"/>
  <c r="AA17" i="14"/>
  <c r="AB17" i="14"/>
  <c r="AC17" i="14"/>
  <c r="AD17" i="14"/>
  <c r="AE17" i="14"/>
  <c r="AF17" i="14"/>
  <c r="Z18" i="14"/>
  <c r="AA18" i="14"/>
  <c r="AB18" i="14"/>
  <c r="AC18" i="14"/>
  <c r="AD18" i="14"/>
  <c r="AE18" i="14"/>
  <c r="AF18" i="14"/>
  <c r="Z22" i="14"/>
  <c r="AA22" i="14"/>
  <c r="AB22" i="14"/>
  <c r="AC22" i="14"/>
  <c r="AD22" i="14"/>
  <c r="AE22" i="14"/>
  <c r="AF22" i="14"/>
  <c r="Z23" i="14"/>
  <c r="AA23" i="14"/>
  <c r="AB23" i="14"/>
  <c r="AC23" i="14"/>
  <c r="AD23" i="14"/>
  <c r="AE23" i="14"/>
  <c r="AF23" i="14"/>
  <c r="Z24" i="14"/>
  <c r="AA24" i="14"/>
  <c r="AB24" i="14"/>
  <c r="AC24" i="14"/>
  <c r="AD24" i="14"/>
  <c r="AE24" i="14"/>
  <c r="AF24" i="14"/>
  <c r="D27" i="8"/>
  <c r="D26" i="8"/>
  <c r="D25" i="8"/>
  <c r="G7" i="17"/>
  <c r="I7" i="17" s="1"/>
  <c r="D7" i="17"/>
  <c r="F7" i="17" s="1"/>
  <c r="C7" i="17"/>
  <c r="G6" i="17"/>
  <c r="I6" i="17" s="1"/>
  <c r="D6" i="17"/>
  <c r="F6" i="17" s="1"/>
  <c r="C6" i="17"/>
  <c r="G5" i="17"/>
  <c r="I5" i="17" s="1"/>
  <c r="F5" i="17"/>
  <c r="D5" i="17"/>
  <c r="C5" i="17"/>
  <c r="G4" i="17"/>
  <c r="I4" i="17" s="1"/>
  <c r="D4" i="17"/>
  <c r="F4" i="17" s="1"/>
  <c r="C4" i="17"/>
  <c r="P4" i="14" l="1"/>
  <c r="O4" i="14"/>
  <c r="Q4" i="14" s="1"/>
  <c r="P3" i="14"/>
  <c r="G38" i="14"/>
  <c r="C8" i="14"/>
  <c r="H62" i="14"/>
  <c r="H70" i="14"/>
  <c r="H90" i="14"/>
  <c r="G103" i="14"/>
  <c r="H16" i="14"/>
  <c r="E15" i="14"/>
  <c r="F15" i="14"/>
  <c r="G15" i="14" s="1"/>
  <c r="F14" i="14"/>
  <c r="G14" i="14" s="1"/>
  <c r="E14" i="14"/>
  <c r="F16" i="14"/>
  <c r="G16" i="14" s="1"/>
  <c r="E16" i="14"/>
  <c r="D16" i="14"/>
  <c r="C16" i="14"/>
  <c r="B16" i="14"/>
  <c r="E116" i="14"/>
  <c r="F116" i="14"/>
  <c r="G116" i="14" s="1"/>
  <c r="E117" i="14"/>
  <c r="F117" i="14"/>
  <c r="F115" i="14"/>
  <c r="G115" i="14" s="1"/>
  <c r="E115" i="14"/>
  <c r="E88" i="14"/>
  <c r="F88" i="14"/>
  <c r="E89" i="14"/>
  <c r="F89" i="14"/>
  <c r="E90" i="14"/>
  <c r="F90" i="14"/>
  <c r="G90" i="14" s="1"/>
  <c r="E91" i="14"/>
  <c r="F91" i="14"/>
  <c r="E92" i="14"/>
  <c r="F92" i="14"/>
  <c r="E93" i="14"/>
  <c r="F93" i="14"/>
  <c r="G93" i="14" s="1"/>
  <c r="E94" i="14"/>
  <c r="F94" i="14"/>
  <c r="E95" i="14"/>
  <c r="F95" i="14"/>
  <c r="G95" i="14" s="1"/>
  <c r="E96" i="14"/>
  <c r="F96" i="14"/>
  <c r="E97" i="14"/>
  <c r="F97" i="14"/>
  <c r="E98" i="14"/>
  <c r="F98" i="14"/>
  <c r="G98" i="14" s="1"/>
  <c r="E99" i="14"/>
  <c r="F99" i="14"/>
  <c r="E100" i="14"/>
  <c r="F100" i="14"/>
  <c r="E101" i="14"/>
  <c r="F101" i="14"/>
  <c r="G101" i="14" s="1"/>
  <c r="E102" i="14"/>
  <c r="F102" i="14"/>
  <c r="E103" i="14"/>
  <c r="F103" i="14"/>
  <c r="E104" i="14"/>
  <c r="F104" i="14"/>
  <c r="E105" i="14"/>
  <c r="F105" i="14"/>
  <c r="E106" i="14"/>
  <c r="F106" i="14"/>
  <c r="G106" i="14" s="1"/>
  <c r="E107" i="14"/>
  <c r="F107" i="14"/>
  <c r="E108" i="14"/>
  <c r="F108" i="14"/>
  <c r="E109" i="14"/>
  <c r="F109" i="14"/>
  <c r="G109" i="14" s="1"/>
  <c r="E110" i="14"/>
  <c r="F110" i="14"/>
  <c r="E111" i="14"/>
  <c r="F111" i="14"/>
  <c r="G111" i="14" s="1"/>
  <c r="E112" i="14"/>
  <c r="F112" i="14"/>
  <c r="E113" i="14"/>
  <c r="F113" i="14"/>
  <c r="E114" i="14"/>
  <c r="F114" i="14"/>
  <c r="G114" i="14" s="1"/>
  <c r="F87" i="14"/>
  <c r="H87" i="14" s="1"/>
  <c r="E87" i="14"/>
  <c r="B116" i="14"/>
  <c r="C116" i="14"/>
  <c r="D116" i="14"/>
  <c r="B117" i="14"/>
  <c r="C117" i="14"/>
  <c r="D117" i="14"/>
  <c r="C115" i="14"/>
  <c r="D115" i="14"/>
  <c r="B115" i="14"/>
  <c r="B88" i="14"/>
  <c r="C88" i="14"/>
  <c r="D88" i="14"/>
  <c r="B89" i="14"/>
  <c r="C89" i="14"/>
  <c r="D89" i="14"/>
  <c r="B90" i="14"/>
  <c r="C90" i="14"/>
  <c r="D90" i="14"/>
  <c r="B91" i="14"/>
  <c r="C91" i="14"/>
  <c r="D91" i="14"/>
  <c r="G91" i="14" s="1"/>
  <c r="B92" i="14"/>
  <c r="C92" i="14"/>
  <c r="D92" i="14"/>
  <c r="B93" i="14"/>
  <c r="C93" i="14"/>
  <c r="D93" i="14"/>
  <c r="B94" i="14"/>
  <c r="C94" i="14"/>
  <c r="D94" i="14"/>
  <c r="B95" i="14"/>
  <c r="C95" i="14"/>
  <c r="D95" i="14"/>
  <c r="B96" i="14"/>
  <c r="C96" i="14"/>
  <c r="D96" i="14"/>
  <c r="B97" i="14"/>
  <c r="C97" i="14"/>
  <c r="D97" i="14"/>
  <c r="B98" i="14"/>
  <c r="C98" i="14"/>
  <c r="D98" i="14"/>
  <c r="B99" i="14"/>
  <c r="C99" i="14"/>
  <c r="D99" i="14"/>
  <c r="G99" i="14" s="1"/>
  <c r="B100" i="14"/>
  <c r="C100" i="14"/>
  <c r="D100" i="14"/>
  <c r="B101" i="14"/>
  <c r="C101" i="14"/>
  <c r="D101" i="14"/>
  <c r="B102" i="14"/>
  <c r="C102" i="14"/>
  <c r="D102" i="14"/>
  <c r="B103" i="14"/>
  <c r="C103" i="14"/>
  <c r="D103" i="14"/>
  <c r="B104" i="14"/>
  <c r="C104" i="14"/>
  <c r="D104" i="14"/>
  <c r="B105" i="14"/>
  <c r="C105" i="14"/>
  <c r="D105" i="14"/>
  <c r="B106" i="14"/>
  <c r="C106" i="14"/>
  <c r="D106" i="14"/>
  <c r="B107" i="14"/>
  <c r="C107" i="14"/>
  <c r="D107" i="14"/>
  <c r="G107" i="14" s="1"/>
  <c r="B108" i="14"/>
  <c r="C108" i="14"/>
  <c r="D108" i="14"/>
  <c r="B109" i="14"/>
  <c r="C109" i="14"/>
  <c r="D109" i="14"/>
  <c r="B110" i="14"/>
  <c r="C110" i="14"/>
  <c r="D110" i="14"/>
  <c r="B111" i="14"/>
  <c r="C111" i="14"/>
  <c r="D111" i="14"/>
  <c r="B112" i="14"/>
  <c r="C112" i="14"/>
  <c r="D112" i="14"/>
  <c r="B113" i="14"/>
  <c r="C113" i="14"/>
  <c r="D113" i="14"/>
  <c r="B114" i="14"/>
  <c r="C114" i="14"/>
  <c r="D114" i="14"/>
  <c r="C87" i="14"/>
  <c r="D87" i="14"/>
  <c r="B87" i="14"/>
  <c r="E82" i="14"/>
  <c r="F82" i="14"/>
  <c r="G82" i="14" s="1"/>
  <c r="E83" i="14"/>
  <c r="F83" i="14"/>
  <c r="G83" i="14" s="1"/>
  <c r="F81" i="14"/>
  <c r="E81" i="14"/>
  <c r="E55" i="14"/>
  <c r="F55" i="14"/>
  <c r="E56" i="14"/>
  <c r="F56" i="14"/>
  <c r="G56" i="14" s="1"/>
  <c r="E57" i="14"/>
  <c r="F57" i="14"/>
  <c r="E58" i="14"/>
  <c r="F58" i="14"/>
  <c r="E59" i="14"/>
  <c r="F59" i="14"/>
  <c r="E60" i="14"/>
  <c r="F60" i="14"/>
  <c r="G60" i="14" s="1"/>
  <c r="E61" i="14"/>
  <c r="F61" i="14"/>
  <c r="E62" i="14"/>
  <c r="F62" i="14"/>
  <c r="E63" i="14"/>
  <c r="F63" i="14"/>
  <c r="E64" i="14"/>
  <c r="F64" i="14"/>
  <c r="G64" i="14" s="1"/>
  <c r="E65" i="14"/>
  <c r="F65" i="14"/>
  <c r="E66" i="14"/>
  <c r="F66" i="14"/>
  <c r="E67" i="14"/>
  <c r="F67" i="14"/>
  <c r="E68" i="14"/>
  <c r="F68" i="14"/>
  <c r="G68" i="14" s="1"/>
  <c r="E69" i="14"/>
  <c r="F69" i="14"/>
  <c r="E70" i="14"/>
  <c r="F70" i="14"/>
  <c r="E71" i="14"/>
  <c r="F71" i="14"/>
  <c r="E72" i="14"/>
  <c r="F72" i="14"/>
  <c r="G72" i="14" s="1"/>
  <c r="E73" i="14"/>
  <c r="F73" i="14"/>
  <c r="E74" i="14"/>
  <c r="F74" i="14"/>
  <c r="E75" i="14"/>
  <c r="F75" i="14"/>
  <c r="E76" i="14"/>
  <c r="F76" i="14"/>
  <c r="G76" i="14" s="1"/>
  <c r="E77" i="14"/>
  <c r="F77" i="14"/>
  <c r="E78" i="14"/>
  <c r="F78" i="14"/>
  <c r="E79" i="14"/>
  <c r="F79" i="14"/>
  <c r="E80" i="14"/>
  <c r="F80" i="14"/>
  <c r="G80" i="14" s="1"/>
  <c r="F54" i="14"/>
  <c r="H54" i="14" s="1"/>
  <c r="E54" i="14"/>
  <c r="B82" i="14"/>
  <c r="C82" i="14"/>
  <c r="D82" i="14"/>
  <c r="B83" i="14"/>
  <c r="C83" i="14"/>
  <c r="D83" i="14"/>
  <c r="C81" i="14"/>
  <c r="D81" i="14"/>
  <c r="B81" i="14"/>
  <c r="B55" i="14"/>
  <c r="C55" i="14"/>
  <c r="D55" i="14"/>
  <c r="B56" i="14"/>
  <c r="C56" i="14"/>
  <c r="D56" i="14"/>
  <c r="B57" i="14"/>
  <c r="C57" i="14"/>
  <c r="D57" i="14"/>
  <c r="B58" i="14"/>
  <c r="C58" i="14"/>
  <c r="H58" i="14" s="1"/>
  <c r="D58" i="14"/>
  <c r="B59" i="14"/>
  <c r="C59" i="14"/>
  <c r="D59" i="14"/>
  <c r="B60" i="14"/>
  <c r="C60" i="14"/>
  <c r="D60" i="14"/>
  <c r="B61" i="14"/>
  <c r="C61" i="14"/>
  <c r="D61" i="14"/>
  <c r="B62" i="14"/>
  <c r="C62" i="14"/>
  <c r="D62" i="14"/>
  <c r="B63" i="14"/>
  <c r="C63" i="14"/>
  <c r="D63" i="14"/>
  <c r="B64" i="14"/>
  <c r="C64" i="14"/>
  <c r="D64" i="14"/>
  <c r="B65" i="14"/>
  <c r="C65" i="14"/>
  <c r="D65" i="14"/>
  <c r="B66" i="14"/>
  <c r="C66" i="14"/>
  <c r="H66" i="14" s="1"/>
  <c r="D66" i="14"/>
  <c r="B67" i="14"/>
  <c r="C67" i="14"/>
  <c r="D67" i="14"/>
  <c r="B68" i="14"/>
  <c r="C68" i="14"/>
  <c r="D68" i="14"/>
  <c r="B69" i="14"/>
  <c r="C69" i="14"/>
  <c r="D69" i="14"/>
  <c r="B70" i="14"/>
  <c r="C70" i="14"/>
  <c r="D70" i="14"/>
  <c r="B71" i="14"/>
  <c r="C71" i="14"/>
  <c r="D71" i="14"/>
  <c r="B72" i="14"/>
  <c r="C72" i="14"/>
  <c r="D72" i="14"/>
  <c r="B73" i="14"/>
  <c r="C73" i="14"/>
  <c r="D73" i="14"/>
  <c r="B74" i="14"/>
  <c r="C74" i="14"/>
  <c r="H74" i="14" s="1"/>
  <c r="D74" i="14"/>
  <c r="B75" i="14"/>
  <c r="C75" i="14"/>
  <c r="D75" i="14"/>
  <c r="B76" i="14"/>
  <c r="C76" i="14"/>
  <c r="D76" i="14"/>
  <c r="B77" i="14"/>
  <c r="C77" i="14"/>
  <c r="D77" i="14"/>
  <c r="B78" i="14"/>
  <c r="C78" i="14"/>
  <c r="D78" i="14"/>
  <c r="B79" i="14"/>
  <c r="C79" i="14"/>
  <c r="D79" i="14"/>
  <c r="B80" i="14"/>
  <c r="C80" i="14"/>
  <c r="D80" i="14"/>
  <c r="C54" i="14"/>
  <c r="D54" i="14"/>
  <c r="B54" i="14"/>
  <c r="F49" i="14"/>
  <c r="G49" i="14" s="1"/>
  <c r="F50" i="14"/>
  <c r="F48" i="14"/>
  <c r="F24" i="14"/>
  <c r="G24" i="14" s="1"/>
  <c r="F25" i="14"/>
  <c r="F26" i="14"/>
  <c r="F27" i="14"/>
  <c r="F28" i="14"/>
  <c r="F29" i="14"/>
  <c r="G29" i="14" s="1"/>
  <c r="F30" i="14"/>
  <c r="F31" i="14"/>
  <c r="F32" i="14"/>
  <c r="G32" i="14" s="1"/>
  <c r="F33" i="14"/>
  <c r="F34" i="14"/>
  <c r="F35" i="14"/>
  <c r="F36" i="14"/>
  <c r="F37" i="14"/>
  <c r="G37" i="14" s="1"/>
  <c r="F38" i="14"/>
  <c r="F39" i="14"/>
  <c r="H39" i="14" s="1"/>
  <c r="F40" i="14"/>
  <c r="G40" i="14" s="1"/>
  <c r="F41" i="14"/>
  <c r="F42" i="14"/>
  <c r="F43" i="14"/>
  <c r="G43" i="14" s="1"/>
  <c r="F44" i="14"/>
  <c r="F45" i="14"/>
  <c r="G45" i="14" s="1"/>
  <c r="F46" i="14"/>
  <c r="F47" i="14"/>
  <c r="H47" i="14" s="1"/>
  <c r="F23" i="14"/>
  <c r="G23" i="14" s="1"/>
  <c r="F4" i="14"/>
  <c r="F5" i="14"/>
  <c r="F6" i="14"/>
  <c r="F7" i="14"/>
  <c r="F8" i="14"/>
  <c r="F9" i="14"/>
  <c r="F10" i="14"/>
  <c r="F11" i="14"/>
  <c r="G11" i="14" s="1"/>
  <c r="F12" i="14"/>
  <c r="F13" i="14"/>
  <c r="G13" i="14" s="1"/>
  <c r="F3" i="14"/>
  <c r="E49" i="14"/>
  <c r="E50" i="14"/>
  <c r="E48" i="14"/>
  <c r="E42" i="14"/>
  <c r="E43" i="14"/>
  <c r="E44" i="14"/>
  <c r="E45" i="14"/>
  <c r="E46" i="14"/>
  <c r="E47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23" i="14"/>
  <c r="B49" i="14"/>
  <c r="C49" i="14"/>
  <c r="D49" i="14"/>
  <c r="B50" i="14"/>
  <c r="C50" i="14"/>
  <c r="D50" i="14"/>
  <c r="C48" i="14"/>
  <c r="D48" i="14"/>
  <c r="B48" i="14"/>
  <c r="C24" i="14"/>
  <c r="D24" i="14"/>
  <c r="C25" i="14"/>
  <c r="D25" i="14"/>
  <c r="C26" i="14"/>
  <c r="H26" i="14" s="1"/>
  <c r="D26" i="14"/>
  <c r="C27" i="14"/>
  <c r="D27" i="14"/>
  <c r="G27" i="14" s="1"/>
  <c r="C28" i="14"/>
  <c r="D28" i="14"/>
  <c r="C29" i="14"/>
  <c r="D29" i="14"/>
  <c r="C30" i="14"/>
  <c r="D30" i="14"/>
  <c r="C31" i="14"/>
  <c r="D31" i="14"/>
  <c r="C32" i="14"/>
  <c r="D32" i="14"/>
  <c r="C33" i="14"/>
  <c r="D33" i="14"/>
  <c r="C34" i="14"/>
  <c r="H34" i="14" s="1"/>
  <c r="D34" i="14"/>
  <c r="C35" i="14"/>
  <c r="D35" i="14"/>
  <c r="C36" i="14"/>
  <c r="D36" i="14"/>
  <c r="C37" i="14"/>
  <c r="D37" i="14"/>
  <c r="C38" i="14"/>
  <c r="C39" i="14"/>
  <c r="D39" i="14"/>
  <c r="C40" i="14"/>
  <c r="D40" i="14"/>
  <c r="C41" i="14"/>
  <c r="D41" i="14"/>
  <c r="C42" i="14"/>
  <c r="H42" i="14" s="1"/>
  <c r="D42" i="14"/>
  <c r="C43" i="14"/>
  <c r="D43" i="14"/>
  <c r="C44" i="14"/>
  <c r="D44" i="14"/>
  <c r="C45" i="14"/>
  <c r="D45" i="14"/>
  <c r="C46" i="14"/>
  <c r="D46" i="14"/>
  <c r="C47" i="14"/>
  <c r="D47" i="14"/>
  <c r="C23" i="14"/>
  <c r="D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23" i="14"/>
  <c r="E4" i="14"/>
  <c r="E5" i="14"/>
  <c r="E17" i="14" s="1"/>
  <c r="E6" i="14"/>
  <c r="E7" i="14"/>
  <c r="E8" i="14"/>
  <c r="E9" i="14"/>
  <c r="E18" i="14" s="1"/>
  <c r="E10" i="14"/>
  <c r="E11" i="14"/>
  <c r="E12" i="14"/>
  <c r="E13" i="14"/>
  <c r="E3" i="14"/>
  <c r="D18" i="14"/>
  <c r="D19" i="14"/>
  <c r="C17" i="14"/>
  <c r="D17" i="14"/>
  <c r="C4" i="14"/>
  <c r="H4" i="14" s="1"/>
  <c r="D4" i="14"/>
  <c r="C5" i="14"/>
  <c r="D5" i="14"/>
  <c r="G5" i="14" s="1"/>
  <c r="C6" i="14"/>
  <c r="D6" i="14"/>
  <c r="C7" i="14"/>
  <c r="D7" i="14"/>
  <c r="D8" i="14"/>
  <c r="D9" i="14"/>
  <c r="C10" i="14"/>
  <c r="D10" i="14"/>
  <c r="C11" i="14"/>
  <c r="D11" i="14"/>
  <c r="C12" i="14"/>
  <c r="H12" i="14" s="1"/>
  <c r="D12" i="14"/>
  <c r="C13" i="14"/>
  <c r="D13" i="14"/>
  <c r="C3" i="14"/>
  <c r="D3" i="14"/>
  <c r="B18" i="14"/>
  <c r="B19" i="14"/>
  <c r="B17" i="14"/>
  <c r="B4" i="14"/>
  <c r="B5" i="14"/>
  <c r="B6" i="14"/>
  <c r="B7" i="14"/>
  <c r="B8" i="14"/>
  <c r="B9" i="14"/>
  <c r="B10" i="14"/>
  <c r="B11" i="14"/>
  <c r="B12" i="14"/>
  <c r="B13" i="14"/>
  <c r="B3" i="14"/>
  <c r="H31" i="14" l="1"/>
  <c r="G110" i="14"/>
  <c r="G102" i="14"/>
  <c r="G94" i="14"/>
  <c r="G117" i="14"/>
  <c r="H98" i="14"/>
  <c r="G10" i="14"/>
  <c r="G48" i="14"/>
  <c r="G9" i="14"/>
  <c r="G46" i="14"/>
  <c r="H38" i="14"/>
  <c r="H30" i="14"/>
  <c r="G50" i="14"/>
  <c r="G79" i="14"/>
  <c r="G75" i="14"/>
  <c r="H71" i="14"/>
  <c r="G67" i="14"/>
  <c r="G63" i="14"/>
  <c r="G59" i="14"/>
  <c r="H55" i="14"/>
  <c r="H110" i="14"/>
  <c r="H102" i="14"/>
  <c r="H94" i="14"/>
  <c r="E19" i="14"/>
  <c r="G7" i="14"/>
  <c r="G44" i="14"/>
  <c r="G36" i="14"/>
  <c r="G28" i="14"/>
  <c r="G78" i="14"/>
  <c r="G74" i="14"/>
  <c r="G70" i="14"/>
  <c r="G66" i="14"/>
  <c r="G62" i="14"/>
  <c r="G58" i="14"/>
  <c r="G87" i="14"/>
  <c r="H115" i="14"/>
  <c r="G47" i="14"/>
  <c r="H3" i="14"/>
  <c r="G6" i="14"/>
  <c r="H43" i="14"/>
  <c r="H35" i="14"/>
  <c r="H27" i="14"/>
  <c r="G81" i="14"/>
  <c r="G112" i="14"/>
  <c r="G108" i="14"/>
  <c r="G104" i="14"/>
  <c r="G100" i="14"/>
  <c r="G96" i="14"/>
  <c r="G92" i="14"/>
  <c r="G88" i="14"/>
  <c r="H114" i="14"/>
  <c r="G39" i="14"/>
  <c r="H23" i="14"/>
  <c r="G113" i="14"/>
  <c r="G97" i="14"/>
  <c r="H13" i="14"/>
  <c r="H5" i="14"/>
  <c r="G42" i="14"/>
  <c r="G34" i="14"/>
  <c r="G26" i="14"/>
  <c r="G77" i="14"/>
  <c r="G73" i="14"/>
  <c r="G69" i="14"/>
  <c r="G65" i="14"/>
  <c r="G61" i="14"/>
  <c r="G57" i="14"/>
  <c r="H83" i="14"/>
  <c r="F17" i="14"/>
  <c r="G17" i="14" s="1"/>
  <c r="H82" i="14"/>
  <c r="G35" i="14"/>
  <c r="G105" i="14"/>
  <c r="G89" i="14"/>
  <c r="G12" i="14"/>
  <c r="G4" i="14"/>
  <c r="G41" i="14"/>
  <c r="G33" i="14"/>
  <c r="G25" i="14"/>
  <c r="G54" i="14"/>
  <c r="H111" i="14"/>
  <c r="H107" i="14"/>
  <c r="H103" i="14"/>
  <c r="H99" i="14"/>
  <c r="H95" i="14"/>
  <c r="H91" i="14"/>
  <c r="G3" i="14"/>
  <c r="H106" i="14"/>
  <c r="H78" i="14"/>
  <c r="G31" i="14"/>
  <c r="H8" i="14"/>
  <c r="G71" i="14"/>
  <c r="G55" i="14"/>
  <c r="H50" i="14"/>
  <c r="H46" i="14"/>
  <c r="F18" i="14"/>
  <c r="H17" i="14"/>
  <c r="H79" i="14"/>
  <c r="H75" i="14"/>
  <c r="H67" i="14"/>
  <c r="H63" i="14"/>
  <c r="H59" i="14"/>
  <c r="G8" i="14"/>
  <c r="G30" i="14"/>
  <c r="H15" i="14"/>
  <c r="H11" i="14"/>
  <c r="H7" i="14"/>
  <c r="H117" i="14"/>
  <c r="H113" i="14"/>
  <c r="H109" i="14"/>
  <c r="H105" i="14"/>
  <c r="H101" i="14"/>
  <c r="H97" i="14"/>
  <c r="H93" i="14"/>
  <c r="H89" i="14"/>
  <c r="H81" i="14"/>
  <c r="H77" i="14"/>
  <c r="H73" i="14"/>
  <c r="H69" i="14"/>
  <c r="H65" i="14"/>
  <c r="H61" i="14"/>
  <c r="H57" i="14"/>
  <c r="H49" i="14"/>
  <c r="H45" i="14"/>
  <c r="H41" i="14"/>
  <c r="H37" i="14"/>
  <c r="H33" i="14"/>
  <c r="H29" i="14"/>
  <c r="H25" i="14"/>
  <c r="H14" i="14"/>
  <c r="H10" i="14"/>
  <c r="H6" i="14"/>
  <c r="H116" i="14"/>
  <c r="H112" i="14"/>
  <c r="H108" i="14"/>
  <c r="H104" i="14"/>
  <c r="H100" i="14"/>
  <c r="H96" i="14"/>
  <c r="H92" i="14"/>
  <c r="H88" i="14"/>
  <c r="H80" i="14"/>
  <c r="H76" i="14"/>
  <c r="H72" i="14"/>
  <c r="H68" i="14"/>
  <c r="H64" i="14"/>
  <c r="H60" i="14"/>
  <c r="H56" i="14"/>
  <c r="H48" i="14"/>
  <c r="H44" i="14"/>
  <c r="H40" i="14"/>
  <c r="H36" i="14"/>
  <c r="H32" i="14"/>
  <c r="H28" i="14"/>
  <c r="H24" i="14"/>
  <c r="O86" i="11"/>
  <c r="O87" i="11"/>
  <c r="O85" i="11"/>
  <c r="N87" i="11"/>
  <c r="N86" i="11"/>
  <c r="N85" i="11"/>
  <c r="O83" i="11"/>
  <c r="N83" i="11"/>
  <c r="J3" i="12"/>
  <c r="M3" i="12"/>
  <c r="J4" i="12"/>
  <c r="M4" i="12"/>
  <c r="J5" i="12"/>
  <c r="M5" i="12"/>
  <c r="J6" i="12"/>
  <c r="M6" i="12"/>
  <c r="J7" i="12"/>
  <c r="M7" i="12"/>
  <c r="J8" i="12"/>
  <c r="M8" i="12"/>
  <c r="J9" i="12"/>
  <c r="M9" i="12"/>
  <c r="J10" i="12"/>
  <c r="M10" i="12"/>
  <c r="J11" i="12"/>
  <c r="M11" i="12"/>
  <c r="J12" i="12"/>
  <c r="M12" i="12"/>
  <c r="J13" i="12"/>
  <c r="M13" i="12"/>
  <c r="J14" i="12"/>
  <c r="M14" i="12"/>
  <c r="J15" i="12"/>
  <c r="M15" i="12"/>
  <c r="J16" i="12"/>
  <c r="M16" i="12"/>
  <c r="J17" i="12"/>
  <c r="M17" i="12"/>
  <c r="J18" i="12"/>
  <c r="M18" i="12"/>
  <c r="J19" i="12"/>
  <c r="M19" i="12"/>
  <c r="J20" i="12"/>
  <c r="M20" i="12"/>
  <c r="J21" i="12"/>
  <c r="M21" i="12"/>
  <c r="J22" i="12"/>
  <c r="M22" i="12"/>
  <c r="J23" i="12"/>
  <c r="M23" i="12"/>
  <c r="J24" i="12"/>
  <c r="M24" i="12"/>
  <c r="J25" i="12"/>
  <c r="M25" i="12"/>
  <c r="J26" i="12"/>
  <c r="M26" i="12"/>
  <c r="J27" i="12"/>
  <c r="M27" i="12"/>
  <c r="J28" i="12"/>
  <c r="M28" i="12"/>
  <c r="J29" i="12"/>
  <c r="M29" i="12"/>
  <c r="J30" i="12"/>
  <c r="M30" i="12"/>
  <c r="J31" i="12"/>
  <c r="M31" i="12"/>
  <c r="J32" i="12"/>
  <c r="M32" i="12"/>
  <c r="J33" i="12"/>
  <c r="M33" i="12"/>
  <c r="J34" i="12"/>
  <c r="M34" i="12"/>
  <c r="J35" i="12"/>
  <c r="M35" i="12"/>
  <c r="K36" i="12"/>
  <c r="L36" i="12"/>
  <c r="M36" i="12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3" i="12"/>
  <c r="D103" i="12"/>
  <c r="F103" i="12" s="1"/>
  <c r="E103" i="12"/>
  <c r="F3" i="12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CB32" i="11"/>
  <c r="CB33" i="11"/>
  <c r="CB34" i="11"/>
  <c r="H87" i="11"/>
  <c r="H86" i="11"/>
  <c r="H85" i="11"/>
  <c r="H84" i="11"/>
  <c r="H83" i="11"/>
  <c r="I83" i="11" s="1"/>
  <c r="H81" i="11"/>
  <c r="H80" i="11"/>
  <c r="H79" i="11"/>
  <c r="I79" i="11" s="1"/>
  <c r="H78" i="11"/>
  <c r="H77" i="11"/>
  <c r="I77" i="11" s="1"/>
  <c r="H75" i="11"/>
  <c r="H74" i="11"/>
  <c r="I73" i="11"/>
  <c r="H73" i="11"/>
  <c r="H72" i="11"/>
  <c r="H71" i="11"/>
  <c r="I71" i="11" s="1"/>
  <c r="H69" i="11"/>
  <c r="H68" i="11"/>
  <c r="H67" i="11"/>
  <c r="I67" i="11" s="1"/>
  <c r="H66" i="11"/>
  <c r="I65" i="11"/>
  <c r="H65" i="11"/>
  <c r="H63" i="11"/>
  <c r="H62" i="11"/>
  <c r="H61" i="11"/>
  <c r="H60" i="11"/>
  <c r="H59" i="11"/>
  <c r="I59" i="11" s="1"/>
  <c r="H57" i="11"/>
  <c r="H56" i="11"/>
  <c r="I55" i="11" s="1"/>
  <c r="H55" i="11"/>
  <c r="H54" i="11"/>
  <c r="H53" i="11"/>
  <c r="I53" i="11" s="1"/>
  <c r="H51" i="11"/>
  <c r="H50" i="11"/>
  <c r="H49" i="11"/>
  <c r="I49" i="11" s="1"/>
  <c r="H48" i="11"/>
  <c r="H47" i="11"/>
  <c r="H45" i="11"/>
  <c r="H44" i="11"/>
  <c r="H43" i="11"/>
  <c r="I43" i="11" s="1"/>
  <c r="H42" i="11"/>
  <c r="H41" i="11"/>
  <c r="I41" i="11" s="1"/>
  <c r="G18" i="14" l="1"/>
  <c r="F19" i="14"/>
  <c r="I85" i="11"/>
  <c r="I61" i="11"/>
  <c r="I47" i="11"/>
  <c r="G19" i="14" l="1"/>
  <c r="T3" i="1"/>
  <c r="I25" i="10"/>
  <c r="J25" i="10"/>
  <c r="K2" i="10"/>
  <c r="K3" i="10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C72" i="10"/>
  <c r="E72" i="10" s="1"/>
  <c r="D72" i="10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2" i="10"/>
  <c r="AJ23" i="9"/>
  <c r="AE29" i="9"/>
  <c r="Y7" i="9"/>
  <c r="V57" i="9"/>
  <c r="R32" i="9"/>
  <c r="N28" i="9"/>
  <c r="J11" i="9"/>
  <c r="F41" i="9"/>
  <c r="B46" i="9"/>
  <c r="E23" i="8"/>
  <c r="B23" i="8"/>
  <c r="J9" i="7" l="1"/>
  <c r="K9" i="7"/>
  <c r="L9" i="7"/>
  <c r="M9" i="7"/>
  <c r="N9" i="7"/>
  <c r="O9" i="7"/>
  <c r="P9" i="7"/>
  <c r="I9" i="7"/>
  <c r="S4" i="1"/>
  <c r="T4" i="1"/>
  <c r="S5" i="1"/>
  <c r="T5" i="1"/>
  <c r="S6" i="1"/>
  <c r="T6" i="1"/>
  <c r="S7" i="1"/>
  <c r="T7" i="1"/>
  <c r="S8" i="1"/>
  <c r="T8" i="1"/>
  <c r="S9" i="1"/>
  <c r="T9" i="1"/>
  <c r="S10" i="1"/>
  <c r="T10" i="1"/>
  <c r="S11" i="1"/>
  <c r="T11" i="1"/>
  <c r="S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S33" i="1"/>
  <c r="T33" i="1"/>
  <c r="S34" i="1"/>
  <c r="S3" i="1"/>
  <c r="Q4" i="4"/>
  <c r="R4" i="4"/>
  <c r="Q5" i="4"/>
  <c r="R5" i="4"/>
  <c r="Q6" i="4"/>
  <c r="R6" i="4"/>
  <c r="Q7" i="4"/>
  <c r="R7" i="4"/>
  <c r="Q8" i="4"/>
  <c r="R8" i="4"/>
  <c r="Q9" i="4"/>
  <c r="R9" i="4"/>
  <c r="Q10" i="4"/>
  <c r="R10" i="4"/>
  <c r="Q11" i="4"/>
  <c r="R11" i="4"/>
  <c r="Q12" i="4"/>
  <c r="R12" i="4"/>
  <c r="Q13" i="4"/>
  <c r="R13" i="4"/>
  <c r="Q14" i="4"/>
  <c r="R14" i="4"/>
  <c r="Q15" i="4"/>
  <c r="R15" i="4"/>
  <c r="Q16" i="4"/>
  <c r="R16" i="4"/>
  <c r="Q17" i="4"/>
  <c r="R17" i="4"/>
  <c r="Q18" i="4"/>
  <c r="R18" i="4"/>
  <c r="Q19" i="4"/>
  <c r="R19" i="4"/>
  <c r="Q20" i="4"/>
  <c r="R20" i="4"/>
  <c r="Q21" i="4"/>
  <c r="R21" i="4"/>
  <c r="Q22" i="4"/>
  <c r="R22" i="4"/>
  <c r="Q23" i="4"/>
  <c r="R23" i="4"/>
  <c r="Q24" i="4"/>
  <c r="R24" i="4"/>
  <c r="Q25" i="4"/>
  <c r="R25" i="4"/>
  <c r="Q26" i="4"/>
  <c r="R26" i="4"/>
  <c r="Q27" i="4"/>
  <c r="R27" i="4"/>
  <c r="Q28" i="4"/>
  <c r="R28" i="4"/>
  <c r="Q29" i="4"/>
  <c r="R29" i="4"/>
  <c r="Q30" i="4"/>
  <c r="R30" i="4"/>
  <c r="Q31" i="4"/>
  <c r="R31" i="4"/>
  <c r="Q32" i="4"/>
  <c r="R32" i="4"/>
  <c r="Q33" i="4"/>
  <c r="R33" i="4"/>
  <c r="R3" i="4"/>
  <c r="Q3" i="4"/>
  <c r="Q4" i="3"/>
  <c r="R4" i="3"/>
  <c r="Q5" i="3"/>
  <c r="R5" i="3"/>
  <c r="Q6" i="3"/>
  <c r="R6" i="3"/>
  <c r="Q7" i="3"/>
  <c r="R7" i="3"/>
  <c r="Q8" i="3"/>
  <c r="R8" i="3"/>
  <c r="Q9" i="3"/>
  <c r="R9" i="3"/>
  <c r="Q10" i="3"/>
  <c r="R10" i="3"/>
  <c r="Q11" i="3"/>
  <c r="R11" i="3"/>
  <c r="Q12" i="3"/>
  <c r="R12" i="3"/>
  <c r="Q13" i="3"/>
  <c r="R13" i="3"/>
  <c r="Q14" i="3"/>
  <c r="R14" i="3"/>
  <c r="Q15" i="3"/>
  <c r="R15" i="3"/>
  <c r="Q16" i="3"/>
  <c r="R16" i="3"/>
  <c r="Q17" i="3"/>
  <c r="R17" i="3"/>
  <c r="Q18" i="3"/>
  <c r="R18" i="3"/>
  <c r="Q19" i="3"/>
  <c r="R19" i="3"/>
  <c r="Q20" i="3"/>
  <c r="R20" i="3"/>
  <c r="Q21" i="3"/>
  <c r="R21" i="3"/>
  <c r="Q22" i="3"/>
  <c r="R22" i="3"/>
  <c r="Q23" i="3"/>
  <c r="R23" i="3"/>
  <c r="Q24" i="3"/>
  <c r="R24" i="3"/>
  <c r="Q25" i="3"/>
  <c r="R25" i="3"/>
  <c r="Q26" i="3"/>
  <c r="R26" i="3"/>
  <c r="Q27" i="3"/>
  <c r="R27" i="3"/>
  <c r="Q28" i="3"/>
  <c r="R28" i="3"/>
  <c r="Q29" i="3"/>
  <c r="R29" i="3"/>
  <c r="Q30" i="3"/>
  <c r="R30" i="3"/>
  <c r="Q31" i="3"/>
  <c r="R31" i="3"/>
  <c r="Q3" i="3"/>
  <c r="R3" i="3"/>
  <c r="AK9" i="7" l="1"/>
  <c r="AJ9" i="7"/>
  <c r="C32" i="4"/>
  <c r="D13" i="7" s="1"/>
  <c r="I32" i="4"/>
  <c r="Q13" i="7" s="1"/>
  <c r="L32" i="4"/>
  <c r="T13" i="7" s="1"/>
  <c r="T23" i="7" s="1"/>
  <c r="N32" i="4"/>
  <c r="V13" i="7" s="1"/>
  <c r="V23" i="7" s="1"/>
  <c r="G31" i="4"/>
  <c r="G12" i="7" s="1"/>
  <c r="O31" i="4"/>
  <c r="W12" i="7" s="1"/>
  <c r="W22" i="7" s="1"/>
  <c r="C29" i="4"/>
  <c r="D29" i="4"/>
  <c r="D32" i="4" s="1"/>
  <c r="E13" i="7" s="1"/>
  <c r="E29" i="4"/>
  <c r="E32" i="4" s="1"/>
  <c r="F13" i="7" s="1"/>
  <c r="G29" i="4"/>
  <c r="G32" i="4" s="1"/>
  <c r="G13" i="7" s="1"/>
  <c r="H29" i="4"/>
  <c r="H32" i="4" s="1"/>
  <c r="H13" i="7" s="1"/>
  <c r="I29" i="4"/>
  <c r="J29" i="4"/>
  <c r="J32" i="4" s="1"/>
  <c r="R13" i="7" s="1"/>
  <c r="K29" i="4"/>
  <c r="K32" i="4" s="1"/>
  <c r="S13" i="7" s="1"/>
  <c r="L29" i="4"/>
  <c r="M29" i="4"/>
  <c r="M32" i="4" s="1"/>
  <c r="U13" i="7" s="1"/>
  <c r="U23" i="7" s="1"/>
  <c r="N29" i="4"/>
  <c r="O29" i="4"/>
  <c r="O32" i="4" s="1"/>
  <c r="W13" i="7" s="1"/>
  <c r="W23" i="7" s="1"/>
  <c r="P29" i="4"/>
  <c r="P32" i="4" s="1"/>
  <c r="X13" i="7" s="1"/>
  <c r="X23" i="7" s="1"/>
  <c r="C24" i="4"/>
  <c r="D24" i="4"/>
  <c r="E24" i="4"/>
  <c r="G24" i="4"/>
  <c r="H24" i="4"/>
  <c r="I24" i="4"/>
  <c r="J24" i="4"/>
  <c r="K24" i="4"/>
  <c r="L24" i="4"/>
  <c r="M24" i="4"/>
  <c r="N24" i="4"/>
  <c r="O24" i="4"/>
  <c r="P24" i="4"/>
  <c r="C22" i="4"/>
  <c r="D22" i="4"/>
  <c r="E22" i="4"/>
  <c r="G22" i="4"/>
  <c r="H22" i="4"/>
  <c r="I22" i="4"/>
  <c r="J22" i="4"/>
  <c r="K22" i="4"/>
  <c r="K31" i="4" s="1"/>
  <c r="L22" i="4"/>
  <c r="M22" i="4"/>
  <c r="N22" i="4"/>
  <c r="O22" i="4"/>
  <c r="P22" i="4"/>
  <c r="C4" i="4"/>
  <c r="C31" i="4" s="1"/>
  <c r="D4" i="4"/>
  <c r="D31" i="4" s="1"/>
  <c r="E4" i="4"/>
  <c r="E31" i="4" s="1"/>
  <c r="G4" i="4"/>
  <c r="H4" i="4"/>
  <c r="H31" i="4" s="1"/>
  <c r="I4" i="4"/>
  <c r="I31" i="4" s="1"/>
  <c r="J4" i="4"/>
  <c r="J31" i="4" s="1"/>
  <c r="K4" i="4"/>
  <c r="L4" i="4"/>
  <c r="L31" i="4" s="1"/>
  <c r="M4" i="4"/>
  <c r="M31" i="4" s="1"/>
  <c r="N4" i="4"/>
  <c r="N31" i="4" s="1"/>
  <c r="O4" i="4"/>
  <c r="P4" i="4"/>
  <c r="G16" i="5"/>
  <c r="G5" i="7" s="1"/>
  <c r="AJ5" i="7" s="1"/>
  <c r="H13" i="5"/>
  <c r="G13" i="5"/>
  <c r="H9" i="5"/>
  <c r="G9" i="5"/>
  <c r="G5" i="5"/>
  <c r="G15" i="5" s="1"/>
  <c r="C13" i="5"/>
  <c r="D13" i="5"/>
  <c r="E13" i="5"/>
  <c r="C9" i="5"/>
  <c r="C16" i="5" s="1"/>
  <c r="D5" i="7" s="1"/>
  <c r="D9" i="5"/>
  <c r="E9" i="5"/>
  <c r="C5" i="5"/>
  <c r="C15" i="5" s="1"/>
  <c r="D5" i="5"/>
  <c r="D15" i="5" s="1"/>
  <c r="E5" i="5"/>
  <c r="E15" i="5" s="1"/>
  <c r="F4" i="7" s="1"/>
  <c r="P22" i="3"/>
  <c r="H27" i="3"/>
  <c r="I27" i="3"/>
  <c r="J27" i="3"/>
  <c r="K27" i="3"/>
  <c r="L27" i="3"/>
  <c r="M27" i="3"/>
  <c r="M30" i="3" s="1"/>
  <c r="M23" i="7" s="1"/>
  <c r="N27" i="3"/>
  <c r="O27" i="3"/>
  <c r="P27" i="3"/>
  <c r="G27" i="3"/>
  <c r="C27" i="3"/>
  <c r="C30" i="3" s="1"/>
  <c r="D9" i="7" s="1"/>
  <c r="D27" i="3"/>
  <c r="D30" i="3" s="1"/>
  <c r="E9" i="7" s="1"/>
  <c r="E27" i="3"/>
  <c r="E30" i="3" s="1"/>
  <c r="F9" i="7" s="1"/>
  <c r="H24" i="3"/>
  <c r="I24" i="3"/>
  <c r="J24" i="3"/>
  <c r="K24" i="3"/>
  <c r="K30" i="3" s="1"/>
  <c r="K23" i="7" s="1"/>
  <c r="L24" i="3"/>
  <c r="M24" i="3"/>
  <c r="N24" i="3"/>
  <c r="O24" i="3"/>
  <c r="P24" i="3"/>
  <c r="G24" i="3"/>
  <c r="C24" i="3"/>
  <c r="D24" i="3"/>
  <c r="E24" i="3"/>
  <c r="H22" i="3"/>
  <c r="I22" i="3"/>
  <c r="J22" i="3"/>
  <c r="J29" i="3" s="1"/>
  <c r="J8" i="7" s="1"/>
  <c r="K22" i="3"/>
  <c r="L22" i="3"/>
  <c r="M22" i="3"/>
  <c r="N22" i="3"/>
  <c r="N29" i="3" s="1"/>
  <c r="N8" i="7" s="1"/>
  <c r="N22" i="7" s="1"/>
  <c r="O22" i="3"/>
  <c r="G22" i="3"/>
  <c r="C22" i="3"/>
  <c r="C29" i="3" s="1"/>
  <c r="D8" i="7" s="1"/>
  <c r="D22" i="3"/>
  <c r="E22" i="3"/>
  <c r="H5" i="5"/>
  <c r="H15" i="5" s="1"/>
  <c r="H4" i="7" s="1"/>
  <c r="C20" i="1"/>
  <c r="D20" i="1"/>
  <c r="E20" i="1"/>
  <c r="G20" i="1"/>
  <c r="H20" i="1"/>
  <c r="I20" i="1"/>
  <c r="J20" i="1"/>
  <c r="K20" i="1"/>
  <c r="L20" i="1"/>
  <c r="M20" i="1"/>
  <c r="N20" i="1"/>
  <c r="O20" i="1"/>
  <c r="P20" i="1"/>
  <c r="Q20" i="1"/>
  <c r="R20" i="1"/>
  <c r="G30" i="1"/>
  <c r="H30" i="1"/>
  <c r="I30" i="1"/>
  <c r="I33" i="1" s="1"/>
  <c r="Y17" i="7" s="1"/>
  <c r="J30" i="1"/>
  <c r="K30" i="1"/>
  <c r="L30" i="1"/>
  <c r="M30" i="1"/>
  <c r="N30" i="1"/>
  <c r="O30" i="1"/>
  <c r="P30" i="1"/>
  <c r="Q30" i="1"/>
  <c r="Q33" i="1" s="1"/>
  <c r="AG17" i="7" s="1"/>
  <c r="AG23" i="7" s="1"/>
  <c r="R30" i="1"/>
  <c r="G27" i="1"/>
  <c r="G33" i="1" s="1"/>
  <c r="G17" i="7" s="1"/>
  <c r="H27" i="1"/>
  <c r="I27" i="1"/>
  <c r="J27" i="1"/>
  <c r="J33" i="1" s="1"/>
  <c r="Z17" i="7" s="1"/>
  <c r="K27" i="1"/>
  <c r="L27" i="1"/>
  <c r="M27" i="1"/>
  <c r="M33" i="1" s="1"/>
  <c r="AC17" i="7" s="1"/>
  <c r="AC23" i="7" s="1"/>
  <c r="N27" i="1"/>
  <c r="O27" i="1"/>
  <c r="O33" i="1" s="1"/>
  <c r="AE17" i="7" s="1"/>
  <c r="AE23" i="7" s="1"/>
  <c r="P27" i="1"/>
  <c r="Q27" i="1"/>
  <c r="R27" i="1"/>
  <c r="R33" i="1" s="1"/>
  <c r="AH17" i="7" s="1"/>
  <c r="AH23" i="7" s="1"/>
  <c r="C30" i="1"/>
  <c r="D30" i="1"/>
  <c r="E30" i="1"/>
  <c r="C27" i="1"/>
  <c r="C33" i="1" s="1"/>
  <c r="D17" i="7" s="1"/>
  <c r="D27" i="1"/>
  <c r="E27" i="1"/>
  <c r="G23" i="1"/>
  <c r="H23" i="1"/>
  <c r="I23" i="1"/>
  <c r="J23" i="1"/>
  <c r="K23" i="1"/>
  <c r="L23" i="1"/>
  <c r="M23" i="1"/>
  <c r="N23" i="1"/>
  <c r="O23" i="1"/>
  <c r="P23" i="1"/>
  <c r="Q23" i="1"/>
  <c r="R23" i="1"/>
  <c r="C23" i="1"/>
  <c r="D23" i="1"/>
  <c r="E23" i="1"/>
  <c r="G18" i="1"/>
  <c r="H18" i="1"/>
  <c r="I18" i="1"/>
  <c r="J18" i="1"/>
  <c r="K18" i="1"/>
  <c r="L18" i="1"/>
  <c r="M18" i="1"/>
  <c r="N18" i="1"/>
  <c r="O18" i="1"/>
  <c r="P18" i="1"/>
  <c r="Q18" i="1"/>
  <c r="R18" i="1"/>
  <c r="C18" i="1"/>
  <c r="D18" i="1"/>
  <c r="E18" i="1"/>
  <c r="C12" i="1"/>
  <c r="D12" i="1"/>
  <c r="E12" i="1"/>
  <c r="G12" i="1"/>
  <c r="H12" i="1"/>
  <c r="I12" i="1"/>
  <c r="J12" i="1"/>
  <c r="K12" i="1"/>
  <c r="L12" i="1"/>
  <c r="M12" i="1"/>
  <c r="N12" i="1"/>
  <c r="O12" i="1"/>
  <c r="P12" i="1"/>
  <c r="T12" i="1" s="1"/>
  <c r="Q12" i="1"/>
  <c r="R12" i="1"/>
  <c r="G6" i="1"/>
  <c r="H6" i="1"/>
  <c r="I6" i="1"/>
  <c r="J6" i="1"/>
  <c r="K6" i="1"/>
  <c r="L6" i="1"/>
  <c r="M6" i="1"/>
  <c r="N6" i="1"/>
  <c r="O6" i="1"/>
  <c r="P6" i="1"/>
  <c r="Q6" i="1"/>
  <c r="R6" i="1"/>
  <c r="C8" i="1"/>
  <c r="D8" i="1"/>
  <c r="E8" i="1"/>
  <c r="G8" i="1"/>
  <c r="H8" i="1"/>
  <c r="I8" i="1"/>
  <c r="J8" i="1"/>
  <c r="K8" i="1"/>
  <c r="L8" i="1"/>
  <c r="M8" i="1"/>
  <c r="N8" i="1"/>
  <c r="O8" i="1"/>
  <c r="P8" i="1"/>
  <c r="Q8" i="1"/>
  <c r="R8" i="1"/>
  <c r="C6" i="1"/>
  <c r="D6" i="1"/>
  <c r="E6" i="1"/>
  <c r="D16" i="5" l="1"/>
  <c r="C9" i="14"/>
  <c r="H9" i="14" s="1"/>
  <c r="Z23" i="7"/>
  <c r="J22" i="7"/>
  <c r="R23" i="7"/>
  <c r="AK13" i="7"/>
  <c r="Q23" i="7"/>
  <c r="AJ13" i="7"/>
  <c r="Y23" i="7"/>
  <c r="E33" i="1"/>
  <c r="F17" i="7" s="1"/>
  <c r="P33" i="1"/>
  <c r="AF17" i="7" s="1"/>
  <c r="AF23" i="7" s="1"/>
  <c r="H33" i="1"/>
  <c r="H17" i="7" s="1"/>
  <c r="D33" i="1"/>
  <c r="E17" i="7" s="1"/>
  <c r="H12" i="7"/>
  <c r="H33" i="4"/>
  <c r="H14" i="7" s="1"/>
  <c r="V12" i="7"/>
  <c r="V22" i="7" s="1"/>
  <c r="V24" i="7" s="1"/>
  <c r="N33" i="4"/>
  <c r="V14" i="7" s="1"/>
  <c r="F12" i="7"/>
  <c r="E33" i="4"/>
  <c r="F14" i="7" s="1"/>
  <c r="S12" i="7"/>
  <c r="S22" i="7" s="1"/>
  <c r="K33" i="4"/>
  <c r="S14" i="7" s="1"/>
  <c r="U12" i="7"/>
  <c r="U22" i="7" s="1"/>
  <c r="U24" i="7" s="1"/>
  <c r="M33" i="4"/>
  <c r="U14" i="7" s="1"/>
  <c r="E12" i="7"/>
  <c r="D33" i="4"/>
  <c r="E14" i="7" s="1"/>
  <c r="T12" i="7"/>
  <c r="T22" i="7" s="1"/>
  <c r="T24" i="7" s="1"/>
  <c r="L33" i="4"/>
  <c r="T14" i="7" s="1"/>
  <c r="D12" i="7"/>
  <c r="C33" i="4"/>
  <c r="D14" i="7" s="1"/>
  <c r="W24" i="7"/>
  <c r="R12" i="7"/>
  <c r="J33" i="4"/>
  <c r="R14" i="7" s="1"/>
  <c r="Q12" i="7"/>
  <c r="I33" i="4"/>
  <c r="Q14" i="7" s="1"/>
  <c r="P31" i="4"/>
  <c r="O33" i="4"/>
  <c r="W14" i="7" s="1"/>
  <c r="G33" i="4"/>
  <c r="G14" i="7" s="1"/>
  <c r="M29" i="3"/>
  <c r="M8" i="7" s="1"/>
  <c r="M22" i="7" s="1"/>
  <c r="M24" i="7" s="1"/>
  <c r="D23" i="7"/>
  <c r="L29" i="3"/>
  <c r="L8" i="7" s="1"/>
  <c r="L22" i="7" s="1"/>
  <c r="G4" i="7"/>
  <c r="AJ4" i="7" s="1"/>
  <c r="G17" i="5"/>
  <c r="G6" i="7" s="1"/>
  <c r="AJ6" i="7" s="1"/>
  <c r="D4" i="7"/>
  <c r="C17" i="5"/>
  <c r="D6" i="7" s="1"/>
  <c r="E4" i="7"/>
  <c r="D17" i="5"/>
  <c r="AK4" i="7"/>
  <c r="H16" i="5"/>
  <c r="O32" i="1"/>
  <c r="P32" i="1"/>
  <c r="T32" i="1" s="1"/>
  <c r="E16" i="5"/>
  <c r="P29" i="3"/>
  <c r="P8" i="7" s="1"/>
  <c r="P22" i="7" s="1"/>
  <c r="G29" i="3"/>
  <c r="G8" i="7" s="1"/>
  <c r="O30" i="3"/>
  <c r="O23" i="7" s="1"/>
  <c r="J30" i="3"/>
  <c r="N30" i="3"/>
  <c r="O29" i="3"/>
  <c r="M31" i="3"/>
  <c r="M10" i="7" s="1"/>
  <c r="L30" i="3"/>
  <c r="L23" i="7" s="1"/>
  <c r="D29" i="3"/>
  <c r="K29" i="3"/>
  <c r="I30" i="3"/>
  <c r="I23" i="7" s="1"/>
  <c r="I29" i="3"/>
  <c r="P30" i="3"/>
  <c r="H30" i="3"/>
  <c r="H9" i="7" s="1"/>
  <c r="E29" i="3"/>
  <c r="F8" i="7" s="1"/>
  <c r="H29" i="3"/>
  <c r="H8" i="7" s="1"/>
  <c r="G30" i="3"/>
  <c r="G9" i="7" s="1"/>
  <c r="C31" i="3"/>
  <c r="D10" i="7" s="1"/>
  <c r="N32" i="1"/>
  <c r="N33" i="1"/>
  <c r="AD17" i="7" s="1"/>
  <c r="AD23" i="7" s="1"/>
  <c r="E32" i="1"/>
  <c r="F16" i="7" s="1"/>
  <c r="M32" i="1"/>
  <c r="D32" i="1"/>
  <c r="L33" i="1"/>
  <c r="AB17" i="7" s="1"/>
  <c r="AB23" i="7" s="1"/>
  <c r="L32" i="1"/>
  <c r="AB16" i="7" s="1"/>
  <c r="AB22" i="7" s="1"/>
  <c r="C32" i="1"/>
  <c r="K32" i="1"/>
  <c r="K33" i="1"/>
  <c r="AA17" i="7" s="1"/>
  <c r="AA23" i="7" s="1"/>
  <c r="R32" i="1"/>
  <c r="AH16" i="7" s="1"/>
  <c r="AH22" i="7" s="1"/>
  <c r="AH24" i="7" s="1"/>
  <c r="J32" i="1"/>
  <c r="Z16" i="7" s="1"/>
  <c r="Q32" i="1"/>
  <c r="I32" i="1"/>
  <c r="H32" i="1"/>
  <c r="G32" i="1"/>
  <c r="R34" i="1"/>
  <c r="AH18" i="7" s="1"/>
  <c r="J34" i="1"/>
  <c r="Z18" i="7" s="1"/>
  <c r="E5" i="7" l="1"/>
  <c r="E23" i="7" s="1"/>
  <c r="C18" i="14"/>
  <c r="H18" i="14" s="1"/>
  <c r="E6" i="7"/>
  <c r="C19" i="14"/>
  <c r="H19" i="14" s="1"/>
  <c r="AB24" i="7"/>
  <c r="L24" i="7"/>
  <c r="R22" i="7"/>
  <c r="R24" i="7" s="1"/>
  <c r="AK8" i="7"/>
  <c r="AJ14" i="7"/>
  <c r="Z22" i="7"/>
  <c r="Z24" i="7" s="1"/>
  <c r="Q22" i="7"/>
  <c r="Q24" i="7" s="1"/>
  <c r="AJ12" i="7"/>
  <c r="AJ17" i="7"/>
  <c r="AK17" i="7"/>
  <c r="H34" i="1"/>
  <c r="H18" i="7" s="1"/>
  <c r="H16" i="7"/>
  <c r="D34" i="1"/>
  <c r="E18" i="7" s="1"/>
  <c r="E16" i="7"/>
  <c r="F22" i="7"/>
  <c r="I34" i="1"/>
  <c r="Y18" i="7" s="1"/>
  <c r="Y16" i="7"/>
  <c r="M34" i="1"/>
  <c r="AC18" i="7" s="1"/>
  <c r="AC16" i="7"/>
  <c r="AC22" i="7" s="1"/>
  <c r="AC24" i="7" s="1"/>
  <c r="P34" i="1"/>
  <c r="AF16" i="7"/>
  <c r="AF22" i="7" s="1"/>
  <c r="AF24" i="7" s="1"/>
  <c r="K34" i="1"/>
  <c r="AA18" i="7" s="1"/>
  <c r="AA16" i="7"/>
  <c r="AA22" i="7" s="1"/>
  <c r="AA24" i="7" s="1"/>
  <c r="Q34" i="1"/>
  <c r="AG18" i="7" s="1"/>
  <c r="AG16" i="7"/>
  <c r="AG22" i="7" s="1"/>
  <c r="AG24" i="7" s="1"/>
  <c r="E34" i="1"/>
  <c r="F18" i="7" s="1"/>
  <c r="N34" i="1"/>
  <c r="AD18" i="7" s="1"/>
  <c r="AD16" i="7"/>
  <c r="AD22" i="7" s="1"/>
  <c r="AD24" i="7" s="1"/>
  <c r="G34" i="1"/>
  <c r="G18" i="7" s="1"/>
  <c r="G16" i="7"/>
  <c r="G22" i="7" s="1"/>
  <c r="O34" i="1"/>
  <c r="AE18" i="7" s="1"/>
  <c r="AE16" i="7"/>
  <c r="AE22" i="7" s="1"/>
  <c r="AE24" i="7" s="1"/>
  <c r="C34" i="1"/>
  <c r="D18" i="7" s="1"/>
  <c r="D16" i="7"/>
  <c r="D22" i="7" s="1"/>
  <c r="D24" i="7" s="1"/>
  <c r="H22" i="7"/>
  <c r="P33" i="4"/>
  <c r="X14" i="7" s="1"/>
  <c r="AK14" i="7" s="1"/>
  <c r="X12" i="7"/>
  <c r="X22" i="7" s="1"/>
  <c r="X24" i="7" s="1"/>
  <c r="P23" i="7"/>
  <c r="P24" i="7" s="1"/>
  <c r="O31" i="3"/>
  <c r="O10" i="7" s="1"/>
  <c r="O8" i="7"/>
  <c r="O22" i="7" s="1"/>
  <c r="O24" i="7" s="1"/>
  <c r="I31" i="3"/>
  <c r="I10" i="7" s="1"/>
  <c r="I8" i="7"/>
  <c r="N31" i="3"/>
  <c r="N10" i="7" s="1"/>
  <c r="N23" i="7"/>
  <c r="N24" i="7" s="1"/>
  <c r="J31" i="3"/>
  <c r="J10" i="7" s="1"/>
  <c r="AK10" i="7" s="1"/>
  <c r="J23" i="7"/>
  <c r="J24" i="7" s="1"/>
  <c r="D31" i="3"/>
  <c r="E10" i="7" s="1"/>
  <c r="E8" i="7"/>
  <c r="K31" i="3"/>
  <c r="K10" i="7" s="1"/>
  <c r="K8" i="7"/>
  <c r="K22" i="7" s="1"/>
  <c r="K24" i="7" s="1"/>
  <c r="L31" i="3"/>
  <c r="L10" i="7" s="1"/>
  <c r="G23" i="7"/>
  <c r="H17" i="5"/>
  <c r="H6" i="7" s="1"/>
  <c r="AK6" i="7" s="1"/>
  <c r="H5" i="7"/>
  <c r="E17" i="5"/>
  <c r="F6" i="7" s="1"/>
  <c r="F5" i="7"/>
  <c r="F23" i="7" s="1"/>
  <c r="L34" i="1"/>
  <c r="AB18" i="7" s="1"/>
  <c r="P31" i="3"/>
  <c r="P10" i="7" s="1"/>
  <c r="G31" i="3"/>
  <c r="G10" i="7" s="1"/>
  <c r="E31" i="3"/>
  <c r="F10" i="7" s="1"/>
  <c r="H31" i="3"/>
  <c r="H10" i="7" s="1"/>
  <c r="AJ10" i="7" l="1"/>
  <c r="AK16" i="7"/>
  <c r="I22" i="7"/>
  <c r="I24" i="7" s="1"/>
  <c r="AJ8" i="7"/>
  <c r="Y22" i="7"/>
  <c r="Y24" i="7" s="1"/>
  <c r="AJ16" i="7"/>
  <c r="AK12" i="7"/>
  <c r="AK22" i="7"/>
  <c r="E22" i="7"/>
  <c r="E24" i="7" s="1"/>
  <c r="AJ18" i="7"/>
  <c r="F24" i="7"/>
  <c r="AF18" i="7"/>
  <c r="AK18" i="7" s="1"/>
  <c r="T34" i="1"/>
  <c r="G24" i="7"/>
  <c r="AK5" i="7"/>
  <c r="H23" i="7"/>
  <c r="AJ22" i="7" l="1"/>
  <c r="S23" i="7"/>
  <c r="AK23" i="7"/>
  <c r="H24" i="7"/>
  <c r="AK24" i="7" l="1"/>
  <c r="S24" i="7"/>
  <c r="AJ24" i="7" s="1"/>
  <c r="AJ23" i="7"/>
</calcChain>
</file>

<file path=xl/sharedStrings.xml><?xml version="1.0" encoding="utf-8"?>
<sst xmlns="http://schemas.openxmlformats.org/spreadsheetml/2006/main" count="1809" uniqueCount="429">
  <si>
    <t>Anadolu Lisesi</t>
  </si>
  <si>
    <t>Fen Lisesi</t>
  </si>
  <si>
    <t>Anasınıfı</t>
  </si>
  <si>
    <t>9. Sınıf</t>
  </si>
  <si>
    <t>10. Sınıf</t>
  </si>
  <si>
    <t>11. Sınıf</t>
  </si>
  <si>
    <t>12. Sınıf</t>
  </si>
  <si>
    <t>Kurum Adı</t>
  </si>
  <si>
    <t>Öğretim Şekli</t>
  </si>
  <si>
    <t>Normal Öğretim</t>
  </si>
  <si>
    <t>İmam Hatip Lisesi</t>
  </si>
  <si>
    <t>Çubuk Ahi Evran Mesleki ve Teknik Anadolu Lisesi</t>
  </si>
  <si>
    <t>Çubuk Anadolu İmam Hatip Lisesi</t>
  </si>
  <si>
    <t>Çubuk Anadolu Lisesi</t>
  </si>
  <si>
    <t>Çubuk Gevher Nesibe Mesleki ve Teknik Anadolu Lisesi</t>
  </si>
  <si>
    <t>Çubuk İbrahim Yılmaz Kız Anadolu İmam Hatip Lisesi</t>
  </si>
  <si>
    <t>Çubuk Mesleki ve Teknik Anadolu Lisesi</t>
  </si>
  <si>
    <t>Çubuk Özel Eğitim Meslek Okulu</t>
  </si>
  <si>
    <t>Çubuk Özel Eğitim Uygulama Okulu III. Kademe</t>
  </si>
  <si>
    <t>Çubuk Yıldırım Beyazıt Anadolu Lisesi</t>
  </si>
  <si>
    <t>Fatih Sultan Mehmet Mesleki ve Teknik Anadolu Lisesi</t>
  </si>
  <si>
    <t>Hayri Aslan Mesleki ve Teknik Anadolu Lisesi</t>
  </si>
  <si>
    <t>Meliha Hasanali Bostan Çubuk Fen Lisesi</t>
  </si>
  <si>
    <t>ÖZEL ÇUBUK HEDEFİM ANADOLU LİSESİ</t>
  </si>
  <si>
    <t>ÖZEL ÇUBUK SEBAT ANADOLU LİSESİ</t>
  </si>
  <si>
    <t>ÖZEL ÇUBUK SEBAT FEN LİSESİ</t>
  </si>
  <si>
    <t>ÖZEL YÜKSELEN ANADOLU LİSESİ</t>
  </si>
  <si>
    <t>ÖZEL YÜKSELEN FEN LİSESİ</t>
  </si>
  <si>
    <t>Şehit Ömer Takdemir Anadolu İmam Hatip Lisesi</t>
  </si>
  <si>
    <t>Yunus Emre Anadolu Lisesi</t>
  </si>
  <si>
    <t>TOPLAM</t>
  </si>
  <si>
    <t>Şub.</t>
  </si>
  <si>
    <t>Öğr.</t>
  </si>
  <si>
    <t>Hazırlık</t>
  </si>
  <si>
    <t xml:space="preserve">Derslik </t>
  </si>
  <si>
    <t>Öğretmen</t>
  </si>
  <si>
    <t>OKUL TÜRÜ</t>
  </si>
  <si>
    <t>Mes. Tek. And Lisesi</t>
  </si>
  <si>
    <t>Özel Eğitim Lisesi</t>
  </si>
  <si>
    <t>Okul Sayısı</t>
  </si>
  <si>
    <t>Çubuk Mesleki Eğitim Merkezi</t>
  </si>
  <si>
    <t>Mesleki Eğitim</t>
  </si>
  <si>
    <t>Diyanet İşleri Başkanlığına Bağlı 4-6 yaş kurslar</t>
  </si>
  <si>
    <t>ASPB Bağlı Özel Kreş ve Gündüz Bakımevi</t>
  </si>
  <si>
    <t>İlkokul</t>
  </si>
  <si>
    <t>Ortaokul</t>
  </si>
  <si>
    <t>İkili Öğretim</t>
  </si>
  <si>
    <t>Özel Eğitim Uygulama Okulu (I. Kademe)</t>
  </si>
  <si>
    <t>Özel Eğitim Uygulama Okulu (II. Kademe)</t>
  </si>
  <si>
    <t>İmam Hatip Ortaokulu</t>
  </si>
  <si>
    <t>Anaokulu</t>
  </si>
  <si>
    <t>Özel Türk İlkokulu</t>
  </si>
  <si>
    <t>Özel Türk Ortaokulu</t>
  </si>
  <si>
    <t>Özel Türk Okul Öncesi Kurumu</t>
  </si>
  <si>
    <t>Çubuk Merkez Buzlu Camii Kur'an Kursu</t>
  </si>
  <si>
    <t>BAŞAK PINAR KREŞ VE GÜNDÜZ BAKIMEVİ</t>
  </si>
  <si>
    <t>ÇİĞTANEM KREŞ VE GÜNDÜZ BAKIMEVİ</t>
  </si>
  <si>
    <t>Atatürk İlkokulu</t>
  </si>
  <si>
    <t>Atatürk Ortaokulu</t>
  </si>
  <si>
    <t>Barbaros İlkokulu</t>
  </si>
  <si>
    <t>Melıksah İlkokulu</t>
  </si>
  <si>
    <t>Barbaros Ortaokulu</t>
  </si>
  <si>
    <t>Cumhuriyet İlkokulu</t>
  </si>
  <si>
    <t>Türk Telekom İlkokulu</t>
  </si>
  <si>
    <t>Türk Telekom Ortaokulu</t>
  </si>
  <si>
    <t>Yıldırım Beyazıt İlkokulu</t>
  </si>
  <si>
    <t>Yıldırım Beyazıt Ortaokulu</t>
  </si>
  <si>
    <t>Kışlacık İlkokulu</t>
  </si>
  <si>
    <t>Yavuz Selim İlkokulu</t>
  </si>
  <si>
    <t>Yavuz Selim Ortaokulu</t>
  </si>
  <si>
    <t>Şehit P Üst Muharrem Kaleli İlkokulu</t>
  </si>
  <si>
    <t>Sabiha Şaşmaz İlkokulu</t>
  </si>
  <si>
    <t>Sabiha Şaşmaz Ortaokulu</t>
  </si>
  <si>
    <t>Münevver Osmankaya İlkokulu</t>
  </si>
  <si>
    <t>Kışlacık Ortaokulu</t>
  </si>
  <si>
    <t>Güldarpı İlkokulu</t>
  </si>
  <si>
    <t>Güldarpı Ortaokulu</t>
  </si>
  <si>
    <t>Dumlupınar İlkokulu</t>
  </si>
  <si>
    <t>Dumlupınar Ortaokulu</t>
  </si>
  <si>
    <t>Şehit Emre Tunca İlkokulu</t>
  </si>
  <si>
    <t>Çubuk Ortaokulu</t>
  </si>
  <si>
    <t>Aşağı Cavundur İlkokulu</t>
  </si>
  <si>
    <t>Aşağı Cavundur Ortaokulu</t>
  </si>
  <si>
    <t>Akkuzulu Ortaokulu</t>
  </si>
  <si>
    <t>Akkuzulu İlkokulu</t>
  </si>
  <si>
    <t>Münevver Osmankaya Ortaokulu</t>
  </si>
  <si>
    <t>Bekir Yılmaz Ortaokulu</t>
  </si>
  <si>
    <t>Çubuk Özel Eğitim Uygulama Okulu I. Kademe</t>
  </si>
  <si>
    <t>Çubuk Özel Eğitim Uygulama Okulu II. Kademe</t>
  </si>
  <si>
    <t>Şehit Selahattin Şişman İlkokulu</t>
  </si>
  <si>
    <t>Şehit Selahattin Şişman Ortaokulu</t>
  </si>
  <si>
    <t>TOKİ İlkokulu</t>
  </si>
  <si>
    <t>TOKİ Ortaokulu</t>
  </si>
  <si>
    <t>Muammer Kandemir İmam Hatip Ortaokulu</t>
  </si>
  <si>
    <t>Celal Tarıman Anaokulu</t>
  </si>
  <si>
    <t>Çubuk Süleyman Şah Ortaokulu</t>
  </si>
  <si>
    <t>Çubuk Süleyman Şah İlkokulu</t>
  </si>
  <si>
    <t>Nezahat Onbaşı Anaokulu</t>
  </si>
  <si>
    <t>ÖZEL AKSOY İLKOKULU</t>
  </si>
  <si>
    <t>ÖZEL  AKSOY ORTAOKULU</t>
  </si>
  <si>
    <t>ÖZEL YÜKSELEN ORTAOKULU</t>
  </si>
  <si>
    <t>ÖZEL OP.DR.ÖZLEM DİKMETAŞ ANAOKULU</t>
  </si>
  <si>
    <t>ÖZEL ÇUBUK GÜLVEREN ANAOKULU</t>
  </si>
  <si>
    <t>ÖZEL ÇUBUK GÜNIŞIĞI ANAOKULU</t>
  </si>
  <si>
    <t>ÖZEL ÇUBUK SEBAT İLKOKULU</t>
  </si>
  <si>
    <t>ÖZEL ÇUBUK SEBAT ORTAOKULU</t>
  </si>
  <si>
    <t>ÖZEL ÇUBUK HEDEFİM ORTAOKULU</t>
  </si>
  <si>
    <t>1. Sınıf</t>
  </si>
  <si>
    <t>2. Sınıf</t>
  </si>
  <si>
    <t>3. Sınıf</t>
  </si>
  <si>
    <t>4. Sınıf</t>
  </si>
  <si>
    <t>5. Sınıf</t>
  </si>
  <si>
    <t>6. Sınıf</t>
  </si>
  <si>
    <t>7. Sınıf</t>
  </si>
  <si>
    <t>8. Sınıf</t>
  </si>
  <si>
    <t>Özel İlkokul</t>
  </si>
  <si>
    <t>Özel Okul Öncesi</t>
  </si>
  <si>
    <t>Özel Gündüz Bakımevi</t>
  </si>
  <si>
    <t>Özel Eğitim  (II. Kademe)</t>
  </si>
  <si>
    <t>RESMİ Okul Öncesi TOPLAMI</t>
  </si>
  <si>
    <t>ÖZEL Okul Öncesi TOPLAMI</t>
  </si>
  <si>
    <t>RESMİ ÖZEL Okul Öncesi GENEL TOPLAM</t>
  </si>
  <si>
    <t>RESMİ İlkokul TOPLAMI</t>
  </si>
  <si>
    <t>ÖZEL İlkokul TOPLAMI</t>
  </si>
  <si>
    <t>RESMİ ÖZEL İlkokul GENEL TOPLAM</t>
  </si>
  <si>
    <t>RESMİ Ortaokul TOPLAMI</t>
  </si>
  <si>
    <t>ÖZEL Ortaokul TOPLAMI</t>
  </si>
  <si>
    <t>RESMİ ÖZEL Ortaokul GENEL TOPLAM</t>
  </si>
  <si>
    <t>RESMİ Lise TOPLAMI</t>
  </si>
  <si>
    <t>ÖZEL Lise TOPLAMI</t>
  </si>
  <si>
    <t>RESMİ ÖZEL Lise GENEL TOPLAM</t>
  </si>
  <si>
    <t>OKUL 
ÖNCESİ</t>
  </si>
  <si>
    <t>İLKOKUL</t>
  </si>
  <si>
    <t>ORTAOKUL</t>
  </si>
  <si>
    <t>LİSE</t>
  </si>
  <si>
    <t>GENEL</t>
  </si>
  <si>
    <t>RESMİ</t>
  </si>
  <si>
    <t>ÖZEL</t>
  </si>
  <si>
    <t>RESMİ+ÖZEL</t>
  </si>
  <si>
    <t>KURUM</t>
  </si>
  <si>
    <t>SAYISI</t>
  </si>
  <si>
    <t>ÖZEL ÇUBUK ELİF MOTORLU TAŞIT SÜRÜCÜLERİ KURSU</t>
  </si>
  <si>
    <t>ÖZEL ÇUBUK AKADEMİ MOTORLU TAŞIT SÜRÜCÜLERİ KURSU</t>
  </si>
  <si>
    <t>ÖZEL ONURLU MOTORLU TAŞIT SÜRÜCÜLERİ KURSU</t>
  </si>
  <si>
    <t>ÖZEL ÇUBUK KARAGÖL ÖZEL EĞİTİM VE RAHABİLİTASYON MERKEZİ</t>
  </si>
  <si>
    <t>ÖZEL YENİ HARİKA ÖZEL EĞİTİM VE REHABİLİTASYON MERKEZİ</t>
  </si>
  <si>
    <t>ÖZEL ÇUBUK ELİF İŞ MAKİNELERİ KURSU</t>
  </si>
  <si>
    <t>ÖZEL AKSOY ORTAOKULU</t>
  </si>
  <si>
    <t>ÖZEL BURCU ERKİN KİŞİSEL GELİŞİM KURSU</t>
  </si>
  <si>
    <t>ÖZEL KAZANIM KİŞİSEL GELİŞİM KURSU</t>
  </si>
  <si>
    <t>ÖZEL YEŞEREN KİŞİSEL GELİŞİM KURSU</t>
  </si>
  <si>
    <t>ÖZEL AHMET YALÇIN ULAŞTIRMA HİZMETLERİ MESLEKİ EĞİTİM VE GELİŞTİRME KURSU</t>
  </si>
  <si>
    <t>ÖZEL ÇUBUK KÖPRÜ KİŞİSEL GELİŞİM KURSU</t>
  </si>
  <si>
    <t>ÖZEL PUSULA AKADEMİ KURSU</t>
  </si>
  <si>
    <t>ÖZEL ÇUBUK ÖZDEN KİŞİSEL GELİŞİM KURSU</t>
  </si>
  <si>
    <t>ÖZEL MURAT ÜNAL MATEMATİK ÖZEL ÖĞRETİM KURSU</t>
  </si>
  <si>
    <t>ÖZEL ESENBOĞA YENİ HARİKA ÖZEL EĞİTİM VE REHABİLİTASYON MERKEZİ</t>
  </si>
  <si>
    <t>ÖZEL SONAY MOTORLU TAŞIT SÜRÜCÜLERİ KURSU</t>
  </si>
  <si>
    <t>ÖZEL HANZADE ÖZEL EĞİTİM VE REHABİLİTASYON MERKEZİ</t>
  </si>
  <si>
    <t>ÖZEL SONAY ULAŞTIRMA HİZMETLERİ MESLEKİ EĞİTİM VE GELİŞTİRME KURSU</t>
  </si>
  <si>
    <t>ÖZEL ŞAHİNBAŞ KİŞİSEL GELİŞİM KURSU</t>
  </si>
  <si>
    <t>ÖZEL ÇUBUK SEBAT KİŞİSEL GELİŞİM KURSU</t>
  </si>
  <si>
    <t>ÖZEL ÇUBUK SINAV KİŞİSEL GELİŞİM KURSU</t>
  </si>
  <si>
    <t>ÖZEL KURUMLAR</t>
  </si>
  <si>
    <t>RESMİ KURUMLAR</t>
  </si>
  <si>
    <t>İLÇE MİLLİ EĞİTİM MÜDÜRLÜĞÜ</t>
  </si>
  <si>
    <t>RAM</t>
  </si>
  <si>
    <t>ÖĞRETMENEVİ</t>
  </si>
  <si>
    <t>BİLSEM</t>
  </si>
  <si>
    <t>HALKEĞİTİM</t>
  </si>
  <si>
    <t>İLKOKUL
(Anasınıf Hariç)</t>
  </si>
  <si>
    <t>ORTAOKUL
(Anasınıf Hariç)</t>
  </si>
  <si>
    <t>LİSE
(Anasınıf Hariç)</t>
  </si>
  <si>
    <t>OGRT_SAYISI</t>
  </si>
  <si>
    <t>Arapça</t>
  </si>
  <si>
    <t>Coğrafya</t>
  </si>
  <si>
    <t>Felsefe</t>
  </si>
  <si>
    <t>Fizik</t>
  </si>
  <si>
    <t>İ.H.L. Meslek Dersleri</t>
  </si>
  <si>
    <t>İngilizce</t>
  </si>
  <si>
    <t>Kimya/Kimya Teknolojisi</t>
  </si>
  <si>
    <t>Matematik</t>
  </si>
  <si>
    <t>Rehberlik</t>
  </si>
  <si>
    <t>Tarih</t>
  </si>
  <si>
    <t>Türk Dili ve Edebiyatı</t>
  </si>
  <si>
    <t>El San.Tek./Nakış</t>
  </si>
  <si>
    <t>Giyim Üretim Teknolojisi / Moda Tasarım Teknolojileri</t>
  </si>
  <si>
    <t>Okul Öncesi Öğrt</t>
  </si>
  <si>
    <t>Sınıf Öğretmenliği</t>
  </si>
  <si>
    <t>İlçe Milli Eğitim Müdürlüğü</t>
  </si>
  <si>
    <t>Almanca</t>
  </si>
  <si>
    <t>Bilişim Teknolojileri</t>
  </si>
  <si>
    <t>İlköğretim Matematik</t>
  </si>
  <si>
    <t>Muhasebe ve Finansman</t>
  </si>
  <si>
    <t>Sağlık /Sağlık Hizmetleri</t>
  </si>
  <si>
    <t>Elektrik-Elektronik Tek./Elektrik</t>
  </si>
  <si>
    <t>Güzellik ve Saç Bakım Hizmetler</t>
  </si>
  <si>
    <t>Metal Teknolojisi</t>
  </si>
  <si>
    <t>Metalurji Teknolojisi</t>
  </si>
  <si>
    <t>Mobilya ve İç Mekan Tasarımı</t>
  </si>
  <si>
    <t>Motorlu Araçlar Teknolojisi</t>
  </si>
  <si>
    <t>Beden Eğitimi</t>
  </si>
  <si>
    <t>Biyoloji</t>
  </si>
  <si>
    <t>Din Kült. ve Ahl.Bil.</t>
  </si>
  <si>
    <t>Elektrik-Elektronik Tek./Elektronik</t>
  </si>
  <si>
    <t>Müzik</t>
  </si>
  <si>
    <t>Fen Bilimleri</t>
  </si>
  <si>
    <t>Görsel Sanatlar</t>
  </si>
  <si>
    <t>Teknoloji ve Tasarım</t>
  </si>
  <si>
    <t>Türkçe</t>
  </si>
  <si>
    <t>Özel Eğitim</t>
  </si>
  <si>
    <t>Radyo-Televizyon</t>
  </si>
  <si>
    <t>El San.Tek./El Sanatları</t>
  </si>
  <si>
    <t>Adalet</t>
  </si>
  <si>
    <t>Büro Yönetimi</t>
  </si>
  <si>
    <t>Konaklama ve Seyahat Hizmetleri</t>
  </si>
  <si>
    <t>Aile ve Tüketici Hizmetleri</t>
  </si>
  <si>
    <t>Çocuk Gelişimi ve Eğitimi</t>
  </si>
  <si>
    <t>Sağlık Bilgisi</t>
  </si>
  <si>
    <t>BRANŞA GÖRE ÖĞRETMEN SAYILARI</t>
  </si>
  <si>
    <t>DURUMU</t>
  </si>
  <si>
    <t>Kadrolu</t>
  </si>
  <si>
    <t>Hemşire</t>
  </si>
  <si>
    <t>Memur</t>
  </si>
  <si>
    <t>Müdür Başyardımcısı</t>
  </si>
  <si>
    <t>Müdür Yardımcısı</t>
  </si>
  <si>
    <t>Sözleşmeli Öğretmen(657 S.K. 4/B)</t>
  </si>
  <si>
    <t>Gorevlendirme</t>
  </si>
  <si>
    <t>Büro Hizmetleri</t>
  </si>
  <si>
    <t>Geçici İşçi(696 KHK)</t>
  </si>
  <si>
    <t>Müdür</t>
  </si>
  <si>
    <t>Sürekli İşçi</t>
  </si>
  <si>
    <t>Hizmetli</t>
  </si>
  <si>
    <t>Hizmetli(Ş)</t>
  </si>
  <si>
    <t>Veri Hazırlama ve Kontrol İşletmeni</t>
  </si>
  <si>
    <t>Bilgisayar İşletmeni</t>
  </si>
  <si>
    <t>İlçe Milli Eğitim Müdürü</t>
  </si>
  <si>
    <t>Programcı</t>
  </si>
  <si>
    <t>Şef</t>
  </si>
  <si>
    <t>Şoför(GİH)</t>
  </si>
  <si>
    <t>Şube Müdürü</t>
  </si>
  <si>
    <t>Teknisyen(THS)</t>
  </si>
  <si>
    <t>Bilgisayar ve Ağ Sistemleri Yöneticisi</t>
  </si>
  <si>
    <t>İş Sağlığı Ve Güvenliği Uzmanı (İşçi)</t>
  </si>
  <si>
    <t>Memur(Ş)</t>
  </si>
  <si>
    <t>Sayman(Döner Sermaye)</t>
  </si>
  <si>
    <t>Alan Şefi</t>
  </si>
  <si>
    <t>Atölye Şefi</t>
  </si>
  <si>
    <t>Müdür Yetkili Öğretmen</t>
  </si>
  <si>
    <t>Bilişim Teknolojileri Rehber Öğretmenliği</t>
  </si>
  <si>
    <t>Kaloriferci</t>
  </si>
  <si>
    <t>Belletmen</t>
  </si>
  <si>
    <t>DİĞER</t>
  </si>
  <si>
    <t>GOREVLERE GÖRE PERSONEL SAYISI</t>
  </si>
  <si>
    <t>GOREVI</t>
  </si>
  <si>
    <t>CINSIYET</t>
  </si>
  <si>
    <t>E</t>
  </si>
  <si>
    <t>K</t>
  </si>
  <si>
    <t>CİNSİYETE GÖRE YÖNETİCİ SAYISI</t>
  </si>
  <si>
    <t>UNVAN</t>
  </si>
  <si>
    <t>Şoför</t>
  </si>
  <si>
    <t>UNVANA GÖRE CİNSİYET DAĞILIMI</t>
  </si>
  <si>
    <t>OGRENIM_DURUMU</t>
  </si>
  <si>
    <t>SAYI</t>
  </si>
  <si>
    <t>Doktora</t>
  </si>
  <si>
    <t>Endüstri Meslek Lisesi</t>
  </si>
  <si>
    <t>İlköğretim</t>
  </si>
  <si>
    <t>İş Okulu</t>
  </si>
  <si>
    <t>Lisans</t>
  </si>
  <si>
    <t>Lisans+Lisansüstü(TEZLİ)</t>
  </si>
  <si>
    <t>Lisans+Lisansüstü(TEZSİZ)</t>
  </si>
  <si>
    <t>Lise</t>
  </si>
  <si>
    <t>Meslek Lisesi</t>
  </si>
  <si>
    <t>Ön Lisans/Yüksekokul</t>
  </si>
  <si>
    <t>Özel Eğitim Meslekî Eğitim Merkezi (Okulu)</t>
  </si>
  <si>
    <t>Yüksek Lisans(TEZLİ)</t>
  </si>
  <si>
    <t>Yüksek Lisans(TEZSİZ)</t>
  </si>
  <si>
    <t>2 Yıllık Eğitim Enstitüsü</t>
  </si>
  <si>
    <t>3 Yıllık Eğitim Enstitüsü</t>
  </si>
  <si>
    <t>3 Yıllık Sağlık Eğitim Enstitüsü</t>
  </si>
  <si>
    <t>OGRENIM_DURUMU CİNSİYET DAĞILIMI</t>
  </si>
  <si>
    <t>UNVANA GÖRE ÖĞRENİM DURUMU</t>
  </si>
  <si>
    <t>Evde Eğitim Veren Öğretmen Sayısı</t>
  </si>
  <si>
    <t>Grup Eğitiminde Hazırlık Eğitimi Veren Öğretmen Sayısı</t>
  </si>
  <si>
    <t>Hastanede Eğitim Veren Öğretmen Sayısı</t>
  </si>
  <si>
    <t>Özel Eğitim Sınıfında Görev Alan Öğretmen Sayısı</t>
  </si>
  <si>
    <t>Tamamlayıcı Eğitim Veren Öğretmen Sayısı</t>
  </si>
  <si>
    <t>ÖZEL EĞİTİM VEREN ÖĞRETMEN SAYISI</t>
  </si>
  <si>
    <t>ENGELLILIK_GRUBU</t>
  </si>
  <si>
    <t>ENGELLILIK_ORANI</t>
  </si>
  <si>
    <t>Sınıflanamayan</t>
  </si>
  <si>
    <t>40-60</t>
  </si>
  <si>
    <t>Dil ve Konuşma Engeli</t>
  </si>
  <si>
    <t>81-100</t>
  </si>
  <si>
    <t>Görme Engelli</t>
  </si>
  <si>
    <t>Ortopedik Engelli</t>
  </si>
  <si>
    <t>Ruhsal ve Duygusal</t>
  </si>
  <si>
    <t>61-80</t>
  </si>
  <si>
    <t>Süreğen(Kronik) Hastalık</t>
  </si>
  <si>
    <t>Zihinsel Engelli</t>
  </si>
  <si>
    <t>İşitme Engelli</t>
  </si>
  <si>
    <t>ERKEK</t>
  </si>
  <si>
    <t>KADIN</t>
  </si>
  <si>
    <t>Bekçi(İşçi)</t>
  </si>
  <si>
    <t>Psikolog</t>
  </si>
  <si>
    <t>Şoför(İşçi)</t>
  </si>
  <si>
    <t>Aşçı(İşçi)</t>
  </si>
  <si>
    <t>Aşçı(YHS)</t>
  </si>
  <si>
    <t>Personel Genel Müdürü</t>
  </si>
  <si>
    <t>Usta Öğretici</t>
  </si>
  <si>
    <t>Kurucu Müdür</t>
  </si>
  <si>
    <t>Kat Görevlisi</t>
  </si>
  <si>
    <t>Büro Personeli</t>
  </si>
  <si>
    <t>Vasıfsız İşçi</t>
  </si>
  <si>
    <t>Fakülte ve Yüksekokul Mezunu</t>
  </si>
  <si>
    <t>İlkokul Mezunu</t>
  </si>
  <si>
    <t>Lise ve Dengi Okul Mezunu</t>
  </si>
  <si>
    <t>RESMİ KURUM SAYISI</t>
  </si>
  <si>
    <t>ÖZEL KURUM SAYISI</t>
  </si>
  <si>
    <t>TOPLAM
Anasınıfı Hariç</t>
  </si>
  <si>
    <t>YILLAR</t>
  </si>
  <si>
    <t>CİNSİYET</t>
  </si>
  <si>
    <t>YAŞ</t>
  </si>
  <si>
    <t>'75+</t>
  </si>
  <si>
    <t>2012 ARALIK</t>
  </si>
  <si>
    <t>2013 ARALIK</t>
  </si>
  <si>
    <t>2014 ARALIK</t>
  </si>
  <si>
    <t>2015 ARALIK</t>
  </si>
  <si>
    <t>2016 ARALIK</t>
  </si>
  <si>
    <t>2017 ARALIK</t>
  </si>
  <si>
    <t>2018 ARALIK</t>
  </si>
  <si>
    <t>ÖZET TABLO ÇAĞ NÜFUSU</t>
  </si>
  <si>
    <t xml:space="preserve">OKUL ÖNCESİ </t>
  </si>
  <si>
    <t>3-4 YAŞ</t>
  </si>
  <si>
    <t xml:space="preserve">ANASINIFI </t>
  </si>
  <si>
    <t>5 YAŞ</t>
  </si>
  <si>
    <t xml:space="preserve">İLKOKUL </t>
  </si>
  <si>
    <t>6-7-8-9 YAŞ</t>
  </si>
  <si>
    <t xml:space="preserve">ORTAOKUL </t>
  </si>
  <si>
    <t>10-11-12-13 YAŞ</t>
  </si>
  <si>
    <t xml:space="preserve">LİSE </t>
  </si>
  <si>
    <t>14-15-16-17 YAŞ</t>
  </si>
  <si>
    <t xml:space="preserve">2016 ARALIK
</t>
  </si>
  <si>
    <t xml:space="preserve">2017 ARALIK
</t>
  </si>
  <si>
    <t xml:space="preserve">2018 ARALIK
</t>
  </si>
  <si>
    <t>HAYAT BOYU ÖĞRENME ÇAĞ NÜFUSLARI 18 VE ÜSTÜ YAŞ</t>
  </si>
  <si>
    <t>2019 ARALIK</t>
  </si>
  <si>
    <t>DOGUM_YILI</t>
  </si>
  <si>
    <t>SINIF</t>
  </si>
  <si>
    <t>ER_OGR_SAY</t>
  </si>
  <si>
    <t>KIZ_OGR_SAY</t>
  </si>
  <si>
    <t>Hazırlık Sınıfı</t>
  </si>
  <si>
    <t>(Eğitilebilir) Hafif Düzeyde Zihinsel Öğrenme Yetersizliği</t>
  </si>
  <si>
    <t>Otistik Çocuklar</t>
  </si>
  <si>
    <t>5. Sınıf (YabancıDil)</t>
  </si>
  <si>
    <t>DOG_YILI</t>
  </si>
  <si>
    <t>ERKEK_TOPLAM</t>
  </si>
  <si>
    <t>KIZ_TOPLAM</t>
  </si>
  <si>
    <t>YAŞA GÖRE ÖĞRENCİ SAYISI</t>
  </si>
  <si>
    <t>MEBBİSE GÖRE ÖĞRENCİ SAYISI</t>
  </si>
  <si>
    <t>YAŞA GÖRE OKULLAŞMA</t>
  </si>
  <si>
    <t>MEBBİSE GÖRE OKULLAŞMA</t>
  </si>
  <si>
    <t>Okul Öncesi</t>
  </si>
  <si>
    <t>Çağ Nüfusu</t>
  </si>
  <si>
    <t>Yaşa Göre Hesaplama</t>
  </si>
  <si>
    <t>Mebbise Göre Hesaplama</t>
  </si>
  <si>
    <t>Öğrenci Sayısı</t>
  </si>
  <si>
    <t>Okullaşma</t>
  </si>
  <si>
    <t>OKULLAŞMA ORANI</t>
  </si>
  <si>
    <t>GENEL DURUM</t>
  </si>
  <si>
    <t>OKUL</t>
  </si>
  <si>
    <t>DERSLİK</t>
  </si>
  <si>
    <t>ŞUBE</t>
  </si>
  <si>
    <t>ÖĞRENCİ</t>
  </si>
  <si>
    <t>ÖĞRETMEN</t>
  </si>
  <si>
    <t>Derslik Başına Öğrenci</t>
  </si>
  <si>
    <t>Öğretmen Başına Öğrenci</t>
  </si>
  <si>
    <t>KURUM VE OKUL TÜRÜ</t>
  </si>
  <si>
    <t>Mesleki Eğitim Merkezi</t>
  </si>
  <si>
    <t>Çubuk Özel Eğitim İş Uygulama Merkezi</t>
  </si>
  <si>
    <t>Çubuk Rehberlik ve Araştırma Merkezi</t>
  </si>
  <si>
    <t>Çubuk Öğretmenevi ve Akşam Sanat Okulu</t>
  </si>
  <si>
    <t>Halk Eğitim Merkezi</t>
  </si>
  <si>
    <t>Çubuk Bilim Sanat Merkezi</t>
  </si>
  <si>
    <t>Diğer Özel Kurumlar (Yurt,Kurs,Etüt ve rehabilitasyon merkez)</t>
  </si>
  <si>
    <t>RESMİ Anaokulu TOPLAM</t>
  </si>
  <si>
    <t>ÖZEL Gündüz Bakımevi TOPLAM</t>
  </si>
  <si>
    <t>ÖZEL Okul Öncesi TOPLAM</t>
  </si>
  <si>
    <t>RESMİ İlkokul TOPLAM</t>
  </si>
  <si>
    <t>RESMİ Özel Eğitim Uygulama Okulu (I. Kademe) TOPLAM</t>
  </si>
  <si>
    <t>ÖZEL İlkokul TOPLAM</t>
  </si>
  <si>
    <t>RESMİ İmam Hatip OrtaokuluTOPLAM</t>
  </si>
  <si>
    <t>RESMİ Ortaokul TOPLAM</t>
  </si>
  <si>
    <t>RESMİ Özel Eğitim  (II. Kademe)TOPLAM</t>
  </si>
  <si>
    <t>ÖZEL Ortaokul TOPLAM</t>
  </si>
  <si>
    <t>RESMİ Anadolu Lisesi TOPLAM</t>
  </si>
  <si>
    <t>RESMİ Fen Lisesi TOPLAM</t>
  </si>
  <si>
    <t>RESMİ İmam Hatip Lisesi TOPLAM</t>
  </si>
  <si>
    <t>RESMİ Mes. Tek. And Lisesi TOPLAM</t>
  </si>
  <si>
    <t>RESMİ Mesleki Eğitim TOPLAM</t>
  </si>
  <si>
    <t>ÖZEL Eğitim Lisesi TOPLAM</t>
  </si>
  <si>
    <t>ÖZEL Anadolu Lisesi TOPLAM</t>
  </si>
  <si>
    <t>ÖZEL Fen Lisesi TOPLAM</t>
  </si>
  <si>
    <t>Şube</t>
  </si>
  <si>
    <t>Öğrenci</t>
  </si>
  <si>
    <t>OKUL ÖNCESİ</t>
  </si>
  <si>
    <t>OKUL ÖNCESİ GENEL TOPLAM</t>
  </si>
  <si>
    <t>İLKOKUL GENEL TOPLAM</t>
  </si>
  <si>
    <t>ORTAOKUL GENEL TOPLAM</t>
  </si>
  <si>
    <t>LİSE GENEL TOPLAM</t>
  </si>
  <si>
    <t>RESMİ Anasınıfı oan kurumlar</t>
  </si>
  <si>
    <t>Anasınıfı oan kurumlar TOPLAM</t>
  </si>
  <si>
    <t>ÖZEL Anasınıfı oan kurumlar</t>
  </si>
  <si>
    <t>BİR DERSLİĞE DÜŞEN ÖĞRENCİ SAYISI</t>
  </si>
  <si>
    <t>BİR ÖĞRETMENE DÜŞEN ÖĞRENCİ SAYISI</t>
  </si>
  <si>
    <t>REMİ
ÖZEL</t>
  </si>
  <si>
    <t>RESMİ ÖZEL</t>
  </si>
  <si>
    <t>ÖZET TABLO</t>
  </si>
  <si>
    <t>BRİFİNG TABLOLARI</t>
  </si>
  <si>
    <t>OKUL AYRINTILI OKUL ÖNCESİ</t>
  </si>
  <si>
    <t>OKUL AYRINTILI İLKOKUL</t>
  </si>
  <si>
    <t>OKUL AYRINTILI ORTAOKUL</t>
  </si>
  <si>
    <t>OKUL AYRINTILI LİSE</t>
  </si>
  <si>
    <t>KURUMLAR</t>
  </si>
  <si>
    <t>RESMİ PERSONEL DURUMU</t>
  </si>
  <si>
    <t>ÖZEL PERSONEL DURUMU</t>
  </si>
  <si>
    <t>TUİK VERİ ÇAĞ NÜFUSLARI</t>
  </si>
  <si>
    <t>DOĞUM YILLARINA GÖRE ÖĞRENCİ SAYILARI</t>
  </si>
  <si>
    <t>OKULLAŞMA ORANLARI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</si>
</sst>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0"/>
      <color indexed="8"/>
      <name val="ARIAL"/>
      <charset val="1"/>
    </font>
    <font>
      <sz val="12"/>
      <color theme="1"/>
      <name val="Calibri"/>
      <family val="2"/>
      <scheme val="minor"/>
    </font>
    <font>
      <sz val="12"/>
      <color indexed="8"/>
      <name val="Tahoma"/>
      <family val="2"/>
      <charset val="162"/>
    </font>
    <font>
      <b/>
      <sz val="12"/>
      <color indexed="8"/>
      <name val="Tahoma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1"/>
      <color indexed="8"/>
      <name val="Tahoma"/>
      <family val="2"/>
      <charset val="16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Tahoma"/>
      <family val="2"/>
      <charset val="162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0"/>
      <color indexed="8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2"/>
      <color rgb="FFFFFFFF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12"/>
      <color theme="1"/>
      <name val="Calibri"/>
      <family val="2"/>
      <charset val="162"/>
    </font>
    <font>
      <b/>
      <sz val="10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u/>
      <sz val="11"/>
      <color theme="10"/>
      <name val="Calibri"/>
      <family val="2"/>
      <scheme val="minor"/>
    </font>
    <font>
      <b/>
      <sz val="9"/>
      <color theme="0"/>
      <name val="Times New Roman"/>
      <family val="1"/>
      <charset val="162"/>
    </font>
    <font>
      <b/>
      <sz val="9"/>
      <color indexed="8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9"/>
      <color indexed="8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8"/>
      <color indexed="8"/>
      <name val="Times New Roman"/>
      <family val="1"/>
      <charset val="162"/>
    </font>
  </fonts>
  <fills count="2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rgb="FF000000"/>
      </right>
      <top style="thick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ck">
        <color indexed="64"/>
      </top>
      <bottom style="medium">
        <color rgb="FF000000"/>
      </bottom>
      <diagonal/>
    </border>
    <border>
      <left/>
      <right style="thick">
        <color indexed="64"/>
      </right>
      <top style="thick">
        <color indexed="64"/>
      </top>
      <bottom style="medium">
        <color rgb="FF000000"/>
      </bottom>
      <diagonal/>
    </border>
    <border>
      <left style="thick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indexed="64"/>
      </right>
      <top/>
      <bottom style="medium">
        <color rgb="FF000000"/>
      </bottom>
      <diagonal/>
    </border>
    <border>
      <left style="thick">
        <color indexed="64"/>
      </left>
      <right style="medium">
        <color rgb="FF000000"/>
      </right>
      <top/>
      <bottom style="thick">
        <color indexed="64"/>
      </bottom>
      <diagonal/>
    </border>
    <border>
      <left/>
      <right style="medium">
        <color rgb="FF000000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50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 wrapText="1" readingOrder="1"/>
    </xf>
    <xf numFmtId="3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readingOrder="1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5" fillId="4" borderId="2" xfId="0" applyFont="1" applyFill="1" applyBorder="1" applyAlignment="1">
      <alignment vertical="center" wrapText="1" readingOrder="1"/>
    </xf>
    <xf numFmtId="0" fontId="6" fillId="4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 wrapText="1" readingOrder="1"/>
    </xf>
    <xf numFmtId="0" fontId="7" fillId="4" borderId="2" xfId="0" applyFont="1" applyFill="1" applyBorder="1" applyAlignment="1">
      <alignment vertical="center" wrapText="1" readingOrder="1"/>
    </xf>
    <xf numFmtId="0" fontId="7" fillId="4" borderId="2" xfId="0" applyFont="1" applyFill="1" applyBorder="1" applyAlignment="1">
      <alignment horizontal="center" vertical="center" wrapText="1" readingOrder="1"/>
    </xf>
    <xf numFmtId="0" fontId="4" fillId="0" borderId="4" xfId="0" applyFont="1" applyBorder="1" applyAlignment="1">
      <alignment vertical="center" wrapText="1" readingOrder="1"/>
    </xf>
    <xf numFmtId="0" fontId="4" fillId="0" borderId="5" xfId="0" applyFont="1" applyBorder="1" applyAlignment="1">
      <alignment vertical="center" wrapText="1" readingOrder="1"/>
    </xf>
    <xf numFmtId="0" fontId="4" fillId="0" borderId="5" xfId="0" applyFont="1" applyBorder="1" applyAlignment="1">
      <alignment horizontal="center" vertical="center" wrapText="1" readingOrder="1"/>
    </xf>
    <xf numFmtId="3" fontId="4" fillId="0" borderId="5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 readingOrder="1"/>
    </xf>
    <xf numFmtId="0" fontId="5" fillId="3" borderId="9" xfId="0" applyFont="1" applyFill="1" applyBorder="1" applyAlignment="1">
      <alignment vertical="center" wrapText="1" readingOrder="1"/>
    </xf>
    <xf numFmtId="0" fontId="5" fillId="3" borderId="10" xfId="0" applyFont="1" applyFill="1" applyBorder="1" applyAlignment="1">
      <alignment vertical="center" wrapText="1" readingOrder="1"/>
    </xf>
    <xf numFmtId="0" fontId="5" fillId="3" borderId="10" xfId="0" applyFont="1" applyFill="1" applyBorder="1" applyAlignment="1">
      <alignment horizontal="center" vertical="center" wrapText="1" readingOrder="1"/>
    </xf>
    <xf numFmtId="3" fontId="5" fillId="3" borderId="10" xfId="0" applyNumberFormat="1" applyFont="1" applyFill="1" applyBorder="1" applyAlignment="1">
      <alignment horizontal="center" vertical="center"/>
    </xf>
    <xf numFmtId="1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3" fontId="6" fillId="3" borderId="10" xfId="0" applyNumberFormat="1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4" fillId="3" borderId="10" xfId="0" applyFont="1" applyFill="1" applyBorder="1" applyAlignment="1">
      <alignment vertical="center" wrapText="1" readingOrder="1"/>
    </xf>
    <xf numFmtId="0" fontId="3" fillId="3" borderId="10" xfId="0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1" fontId="6" fillId="3" borderId="10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3" fontId="2" fillId="0" borderId="1" xfId="0" applyNumberFormat="1" applyFont="1" applyBorder="1" applyAlignment="1">
      <alignment horizontal="center" vertical="top"/>
    </xf>
    <xf numFmtId="0" fontId="9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3" borderId="9" xfId="0" applyFont="1" applyFill="1" applyBorder="1" applyAlignment="1">
      <alignment vertical="center" wrapText="1" readingOrder="1"/>
    </xf>
    <xf numFmtId="0" fontId="10" fillId="3" borderId="10" xfId="0" applyFont="1" applyFill="1" applyBorder="1" applyAlignment="1">
      <alignment vertical="center" wrapText="1" readingOrder="1"/>
    </xf>
    <xf numFmtId="0" fontId="10" fillId="3" borderId="10" xfId="0" applyFont="1" applyFill="1" applyBorder="1" applyAlignment="1">
      <alignment horizontal="center" vertical="center" wrapText="1" readingOrder="1"/>
    </xf>
    <xf numFmtId="3" fontId="10" fillId="3" borderId="10" xfId="0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3" fontId="10" fillId="3" borderId="10" xfId="0" applyNumberFormat="1" applyFont="1" applyFill="1" applyBorder="1" applyAlignment="1">
      <alignment horizontal="center" vertical="center" wrapText="1" readingOrder="1"/>
    </xf>
    <xf numFmtId="0" fontId="10" fillId="4" borderId="2" xfId="0" applyFont="1" applyFill="1" applyBorder="1" applyAlignment="1">
      <alignment horizontal="center" vertical="center" wrapText="1" readingOrder="1"/>
    </xf>
    <xf numFmtId="0" fontId="12" fillId="5" borderId="5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0" fillId="4" borderId="2" xfId="0" applyFont="1" applyFill="1" applyBorder="1" applyAlignment="1">
      <alignment vertical="center" wrapText="1" readingOrder="1"/>
    </xf>
    <xf numFmtId="0" fontId="11" fillId="4" borderId="2" xfId="0" applyFont="1" applyFill="1" applyBorder="1" applyAlignment="1">
      <alignment vertical="center"/>
    </xf>
    <xf numFmtId="0" fontId="2" fillId="0" borderId="3" xfId="0" applyFont="1" applyBorder="1" applyAlignment="1">
      <alignment vertical="top"/>
    </xf>
    <xf numFmtId="3" fontId="2" fillId="0" borderId="3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9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9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top"/>
    </xf>
    <xf numFmtId="1" fontId="2" fillId="0" borderId="5" xfId="0" applyNumberFormat="1" applyFont="1" applyBorder="1" applyAlignment="1">
      <alignment horizontal="center" vertical="top"/>
    </xf>
    <xf numFmtId="0" fontId="9" fillId="0" borderId="7" xfId="0" applyFont="1" applyBorder="1" applyAlignment="1">
      <alignment vertical="top"/>
    </xf>
    <xf numFmtId="0" fontId="9" fillId="0" borderId="5" xfId="0" applyFont="1" applyBorder="1" applyAlignment="1">
      <alignment horizontal="center" vertical="top"/>
    </xf>
    <xf numFmtId="3" fontId="1" fillId="5" borderId="5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3" fontId="1" fillId="7" borderId="10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top"/>
    </xf>
    <xf numFmtId="3" fontId="5" fillId="3" borderId="11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top"/>
    </xf>
    <xf numFmtId="3" fontId="2" fillId="0" borderId="6" xfId="0" applyNumberFormat="1" applyFont="1" applyBorder="1" applyAlignment="1">
      <alignment horizontal="center" vertical="top"/>
    </xf>
    <xf numFmtId="3" fontId="2" fillId="0" borderId="8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5" fillId="3" borderId="11" xfId="0" applyFont="1" applyFill="1" applyBorder="1" applyAlignment="1">
      <alignment horizontal="center" vertical="center" wrapText="1" readingOrder="1"/>
    </xf>
    <xf numFmtId="0" fontId="0" fillId="0" borderId="12" xfId="0" applyBorder="1" applyAlignment="1">
      <alignment vertical="top"/>
    </xf>
    <xf numFmtId="0" fontId="0" fillId="0" borderId="3" xfId="0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3" fontId="2" fillId="0" borderId="13" xfId="0" applyNumberFormat="1" applyFont="1" applyBorder="1" applyAlignment="1">
      <alignment horizontal="center" vertical="top"/>
    </xf>
    <xf numFmtId="0" fontId="14" fillId="4" borderId="10" xfId="0" applyFont="1" applyFill="1" applyBorder="1" applyAlignment="1">
      <alignment horizontal="center" vertical="center" wrapText="1" readingOrder="1"/>
    </xf>
    <xf numFmtId="0" fontId="14" fillId="4" borderId="11" xfId="0" applyFont="1" applyFill="1" applyBorder="1" applyAlignment="1">
      <alignment horizontal="center" vertical="center" wrapText="1" readingOrder="1"/>
    </xf>
    <xf numFmtId="0" fontId="14" fillId="4" borderId="9" xfId="0" applyFont="1" applyFill="1" applyBorder="1" applyAlignment="1">
      <alignment horizontal="center" vertical="center" wrapText="1" readingOrder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5" fillId="9" borderId="10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3" fontId="12" fillId="5" borderId="1" xfId="0" applyNumberFormat="1" applyFont="1" applyFill="1" applyBorder="1" applyAlignment="1">
      <alignment horizontal="center" vertical="center"/>
    </xf>
    <xf numFmtId="3" fontId="12" fillId="5" borderId="8" xfId="0" applyNumberFormat="1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3" fontId="12" fillId="5" borderId="7" xfId="0" applyNumberFormat="1" applyFont="1" applyFill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0" fillId="13" borderId="25" xfId="0" applyFill="1" applyBorder="1" applyAlignment="1">
      <alignment horizontal="center" vertical="center" wrapText="1"/>
    </xf>
    <xf numFmtId="0" fontId="0" fillId="13" borderId="25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11" fillId="3" borderId="6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 wrapText="1" readingOrder="1"/>
    </xf>
    <xf numFmtId="0" fontId="6" fillId="1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4" fillId="10" borderId="7" xfId="0" applyFont="1" applyFill="1" applyBorder="1" applyAlignment="1">
      <alignment horizontal="center" vertical="center" wrapText="1" readingOrder="1"/>
    </xf>
    <xf numFmtId="0" fontId="6" fillId="12" borderId="7" xfId="0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 wrapText="1"/>
    </xf>
    <xf numFmtId="0" fontId="0" fillId="5" borderId="25" xfId="0" applyFill="1" applyBorder="1" applyAlignment="1">
      <alignment vertical="center" wrapText="1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14" borderId="25" xfId="0" applyFill="1" applyBorder="1" applyAlignment="1">
      <alignment horizontal="center" vertical="center" wrapText="1"/>
    </xf>
    <xf numFmtId="0" fontId="0" fillId="14" borderId="25" xfId="0" applyFill="1" applyBorder="1" applyAlignment="1">
      <alignment vertical="center" wrapText="1"/>
    </xf>
    <xf numFmtId="0" fontId="0" fillId="14" borderId="0" xfId="0" applyFill="1"/>
    <xf numFmtId="0" fontId="0" fillId="14" borderId="0" xfId="0" applyFill="1" applyAlignment="1">
      <alignment horizontal="center"/>
    </xf>
    <xf numFmtId="0" fontId="0" fillId="14" borderId="1" xfId="0" applyFill="1" applyBorder="1" applyAlignment="1">
      <alignment horizontal="center" vertical="center" wrapText="1"/>
    </xf>
    <xf numFmtId="0" fontId="0" fillId="14" borderId="1" xfId="0" applyFill="1" applyBorder="1" applyAlignment="1">
      <alignment vertical="center" wrapText="1"/>
    </xf>
    <xf numFmtId="0" fontId="0" fillId="14" borderId="1" xfId="0" applyFill="1" applyBorder="1"/>
    <xf numFmtId="0" fontId="0" fillId="14" borderId="1" xfId="0" applyFill="1" applyBorder="1" applyAlignment="1">
      <alignment horizontal="center"/>
    </xf>
    <xf numFmtId="0" fontId="0" fillId="12" borderId="25" xfId="0" applyFill="1" applyBorder="1" applyAlignment="1">
      <alignment horizontal="center" vertical="center" wrapText="1"/>
    </xf>
    <xf numFmtId="0" fontId="0" fillId="12" borderId="26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/>
    </xf>
    <xf numFmtId="0" fontId="0" fillId="12" borderId="25" xfId="0" applyFill="1" applyBorder="1" applyAlignment="1">
      <alignment vertical="center" wrapText="1"/>
    </xf>
    <xf numFmtId="0" fontId="0" fillId="12" borderId="26" xfId="0" applyFill="1" applyBorder="1" applyAlignment="1">
      <alignment vertical="center" wrapText="1"/>
    </xf>
    <xf numFmtId="0" fontId="0" fillId="12" borderId="0" xfId="0" applyFill="1"/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14" fontId="16" fillId="0" borderId="0" xfId="0" applyNumberFormat="1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16" borderId="4" xfId="0" applyFont="1" applyFill="1" applyBorder="1" applyAlignment="1">
      <alignment horizontal="left" vertical="center" wrapText="1"/>
    </xf>
    <xf numFmtId="0" fontId="17" fillId="17" borderId="6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6" fillId="16" borderId="7" xfId="0" applyFont="1" applyFill="1" applyBorder="1" applyAlignment="1">
      <alignment horizontal="left" vertical="center" wrapText="1"/>
    </xf>
    <xf numFmtId="0" fontId="17" fillId="16" borderId="8" xfId="0" applyFont="1" applyFill="1" applyBorder="1" applyAlignment="1">
      <alignment horizontal="center" vertical="center" wrapText="1"/>
    </xf>
    <xf numFmtId="0" fontId="17" fillId="0" borderId="30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6" fillId="16" borderId="9" xfId="0" applyFont="1" applyFill="1" applyBorder="1" applyAlignment="1">
      <alignment horizontal="left" vertical="center" wrapText="1"/>
    </xf>
    <xf numFmtId="0" fontId="17" fillId="16" borderId="11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3" fontId="17" fillId="17" borderId="6" xfId="0" applyNumberFormat="1" applyFont="1" applyFill="1" applyBorder="1" applyAlignment="1">
      <alignment horizontal="center" vertical="center"/>
    </xf>
    <xf numFmtId="3" fontId="17" fillId="0" borderId="28" xfId="0" applyNumberFormat="1" applyFont="1" applyBorder="1" applyAlignment="1">
      <alignment horizontal="left" vertical="center"/>
    </xf>
    <xf numFmtId="3" fontId="17" fillId="0" borderId="5" xfId="0" applyNumberFormat="1" applyFont="1" applyBorder="1" applyAlignment="1">
      <alignment horizontal="left" vertical="center"/>
    </xf>
    <xf numFmtId="3" fontId="17" fillId="0" borderId="6" xfId="0" applyNumberFormat="1" applyFont="1" applyBorder="1" applyAlignment="1">
      <alignment horizontal="left" vertical="center"/>
    </xf>
    <xf numFmtId="3" fontId="17" fillId="16" borderId="8" xfId="0" applyNumberFormat="1" applyFont="1" applyFill="1" applyBorder="1" applyAlignment="1">
      <alignment horizontal="center" vertical="center"/>
    </xf>
    <xf numFmtId="3" fontId="17" fillId="0" borderId="30" xfId="0" applyNumberFormat="1" applyFont="1" applyBorder="1" applyAlignment="1">
      <alignment horizontal="left" vertical="center"/>
    </xf>
    <xf numFmtId="3" fontId="17" fillId="0" borderId="1" xfId="0" applyNumberFormat="1" applyFont="1" applyBorder="1" applyAlignment="1">
      <alignment horizontal="left" vertical="center"/>
    </xf>
    <xf numFmtId="3" fontId="17" fillId="0" borderId="8" xfId="0" applyNumberFormat="1" applyFont="1" applyBorder="1" applyAlignment="1">
      <alignment horizontal="left" vertical="center"/>
    </xf>
    <xf numFmtId="3" fontId="17" fillId="16" borderId="11" xfId="0" applyNumberFormat="1" applyFont="1" applyFill="1" applyBorder="1" applyAlignment="1">
      <alignment horizontal="center" vertical="center"/>
    </xf>
    <xf numFmtId="3" fontId="17" fillId="0" borderId="32" xfId="0" applyNumberFormat="1" applyFont="1" applyBorder="1" applyAlignment="1">
      <alignment horizontal="left" vertical="center"/>
    </xf>
    <xf numFmtId="3" fontId="17" fillId="0" borderId="10" xfId="0" applyNumberFormat="1" applyFont="1" applyBorder="1" applyAlignment="1">
      <alignment horizontal="left" vertical="center"/>
    </xf>
    <xf numFmtId="3" fontId="17" fillId="0" borderId="11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8" fillId="16" borderId="4" xfId="0" applyFont="1" applyFill="1" applyBorder="1" applyAlignment="1">
      <alignment vertical="center" wrapText="1"/>
    </xf>
    <xf numFmtId="3" fontId="19" fillId="17" borderId="6" xfId="0" applyNumberFormat="1" applyFont="1" applyFill="1" applyBorder="1" applyAlignment="1">
      <alignment horizontal="center" vertical="center"/>
    </xf>
    <xf numFmtId="3" fontId="19" fillId="0" borderId="28" xfId="0" applyNumberFormat="1" applyFont="1" applyBorder="1" applyAlignment="1">
      <alignment horizontal="left" vertical="center"/>
    </xf>
    <xf numFmtId="3" fontId="19" fillId="0" borderId="5" xfId="0" applyNumberFormat="1" applyFont="1" applyBorder="1" applyAlignment="1">
      <alignment horizontal="left" vertical="center"/>
    </xf>
    <xf numFmtId="3" fontId="19" fillId="0" borderId="6" xfId="0" applyNumberFormat="1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8" fillId="16" borderId="7" xfId="0" applyFont="1" applyFill="1" applyBorder="1" applyAlignment="1">
      <alignment vertical="center" wrapText="1"/>
    </xf>
    <xf numFmtId="3" fontId="19" fillId="16" borderId="8" xfId="0" applyNumberFormat="1" applyFont="1" applyFill="1" applyBorder="1" applyAlignment="1">
      <alignment horizontal="center" vertical="center"/>
    </xf>
    <xf numFmtId="3" fontId="19" fillId="0" borderId="30" xfId="0" applyNumberFormat="1" applyFont="1" applyBorder="1" applyAlignment="1">
      <alignment horizontal="left" vertical="center"/>
    </xf>
    <xf numFmtId="3" fontId="19" fillId="0" borderId="1" xfId="0" applyNumberFormat="1" applyFont="1" applyBorder="1" applyAlignment="1">
      <alignment horizontal="left" vertical="center"/>
    </xf>
    <xf numFmtId="3" fontId="19" fillId="0" borderId="8" xfId="0" applyNumberFormat="1" applyFont="1" applyBorder="1" applyAlignment="1">
      <alignment horizontal="left" vertical="center"/>
    </xf>
    <xf numFmtId="0" fontId="18" fillId="16" borderId="9" xfId="0" applyFont="1" applyFill="1" applyBorder="1" applyAlignment="1">
      <alignment vertical="center" wrapText="1"/>
    </xf>
    <xf numFmtId="3" fontId="19" fillId="16" borderId="11" xfId="0" applyNumberFormat="1" applyFont="1" applyFill="1" applyBorder="1" applyAlignment="1">
      <alignment horizontal="center" vertical="center"/>
    </xf>
    <xf numFmtId="3" fontId="19" fillId="0" borderId="32" xfId="0" applyNumberFormat="1" applyFont="1" applyBorder="1" applyAlignment="1">
      <alignment horizontal="left" vertical="center"/>
    </xf>
    <xf numFmtId="3" fontId="19" fillId="0" borderId="10" xfId="0" applyNumberFormat="1" applyFont="1" applyBorder="1" applyAlignment="1">
      <alignment horizontal="left" vertical="center"/>
    </xf>
    <xf numFmtId="3" fontId="19" fillId="0" borderId="11" xfId="0" applyNumberFormat="1" applyFont="1" applyBorder="1" applyAlignment="1">
      <alignment horizontal="left" vertical="center"/>
    </xf>
    <xf numFmtId="0" fontId="19" fillId="17" borderId="6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16" borderId="8" xfId="0" applyFont="1" applyFill="1" applyBorder="1" applyAlignment="1">
      <alignment horizontal="center" vertical="center"/>
    </xf>
    <xf numFmtId="0" fontId="19" fillId="0" borderId="30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16" borderId="11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4" xfId="0" applyFont="1" applyBorder="1" applyAlignment="1">
      <alignment vertical="top"/>
    </xf>
    <xf numFmtId="0" fontId="19" fillId="0" borderId="5" xfId="0" applyFont="1" applyBorder="1" applyAlignment="1">
      <alignment vertical="top"/>
    </xf>
    <xf numFmtId="0" fontId="19" fillId="0" borderId="6" xfId="0" applyFont="1" applyBorder="1" applyAlignment="1">
      <alignment vertical="top"/>
    </xf>
    <xf numFmtId="0" fontId="19" fillId="0" borderId="7" xfId="0" applyFont="1" applyBorder="1" applyAlignment="1">
      <alignment vertical="top"/>
    </xf>
    <xf numFmtId="0" fontId="19" fillId="0" borderId="1" xfId="0" applyFont="1" applyBorder="1" applyAlignment="1">
      <alignment vertical="top"/>
    </xf>
    <xf numFmtId="0" fontId="19" fillId="0" borderId="8" xfId="0" applyFont="1" applyBorder="1" applyAlignment="1">
      <alignment vertical="top"/>
    </xf>
    <xf numFmtId="0" fontId="19" fillId="0" borderId="9" xfId="0" applyFont="1" applyBorder="1" applyAlignment="1">
      <alignment vertical="top"/>
    </xf>
    <xf numFmtId="0" fontId="19" fillId="0" borderId="10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0" fontId="11" fillId="18" borderId="0" xfId="0" applyFont="1" applyFill="1" applyAlignment="1">
      <alignment horizontal="left" vertical="center"/>
    </xf>
    <xf numFmtId="0" fontId="12" fillId="18" borderId="0" xfId="0" applyFont="1" applyFill="1" applyAlignment="1">
      <alignment horizontal="left" vertical="center"/>
    </xf>
    <xf numFmtId="0" fontId="12" fillId="18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1" fillId="0" borderId="28" xfId="0" applyFont="1" applyBorder="1" applyAlignment="1">
      <alignment vertical="center"/>
    </xf>
    <xf numFmtId="0" fontId="21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16" borderId="5" xfId="0" applyFont="1" applyFill="1" applyBorder="1" applyAlignment="1">
      <alignment horizontal="left" vertical="center"/>
    </xf>
    <xf numFmtId="0" fontId="21" fillId="0" borderId="30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2" fillId="16" borderId="1" xfId="0" applyFont="1" applyFill="1" applyBorder="1" applyAlignment="1">
      <alignment horizontal="left" vertical="center"/>
    </xf>
    <xf numFmtId="0" fontId="21" fillId="0" borderId="32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12" fillId="16" borderId="10" xfId="0" applyFont="1" applyFill="1" applyBorder="1" applyAlignment="1">
      <alignment horizontal="left" vertical="center"/>
    </xf>
    <xf numFmtId="3" fontId="12" fillId="16" borderId="5" xfId="0" applyNumberFormat="1" applyFont="1" applyFill="1" applyBorder="1" applyAlignment="1">
      <alignment horizontal="left" vertical="center"/>
    </xf>
    <xf numFmtId="3" fontId="12" fillId="16" borderId="1" xfId="0" applyNumberFormat="1" applyFont="1" applyFill="1" applyBorder="1" applyAlignment="1">
      <alignment horizontal="left" vertical="center"/>
    </xf>
    <xf numFmtId="3" fontId="12" fillId="16" borderId="10" xfId="0" applyNumberFormat="1" applyFont="1" applyFill="1" applyBorder="1" applyAlignment="1">
      <alignment horizontal="left" vertical="center"/>
    </xf>
    <xf numFmtId="14" fontId="16" fillId="0" borderId="23" xfId="0" applyNumberFormat="1" applyFont="1" applyBorder="1" applyAlignment="1">
      <alignment vertical="center" wrapText="1"/>
    </xf>
    <xf numFmtId="0" fontId="16" fillId="0" borderId="40" xfId="0" applyFont="1" applyBorder="1" applyAlignment="1">
      <alignment horizontal="center" vertical="center" wrapText="1"/>
    </xf>
    <xf numFmtId="0" fontId="17" fillId="0" borderId="23" xfId="0" applyFont="1" applyBorder="1" applyAlignment="1">
      <alignment vertical="center"/>
    </xf>
    <xf numFmtId="0" fontId="17" fillId="0" borderId="40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/>
    </xf>
    <xf numFmtId="0" fontId="12" fillId="0" borderId="40" xfId="0" applyFont="1" applyBorder="1" applyAlignment="1">
      <alignment horizontal="center" vertical="center"/>
    </xf>
    <xf numFmtId="0" fontId="0" fillId="0" borderId="0" xfId="0" applyAlignment="1"/>
    <xf numFmtId="0" fontId="0" fillId="13" borderId="1" xfId="0" applyFill="1" applyBorder="1" applyAlignment="1">
      <alignment horizontal="center" vertical="center" wrapText="1"/>
    </xf>
    <xf numFmtId="0" fontId="0" fillId="13" borderId="1" xfId="0" applyFill="1" applyBorder="1" applyAlignment="1">
      <alignment vertical="center" wrapText="1"/>
    </xf>
    <xf numFmtId="0" fontId="0" fillId="13" borderId="7" xfId="0" applyFill="1" applyBorder="1" applyAlignment="1">
      <alignment horizontal="center" vertical="center" wrapText="1"/>
    </xf>
    <xf numFmtId="0" fontId="0" fillId="0" borderId="8" xfId="0" applyBorder="1"/>
    <xf numFmtId="0" fontId="0" fillId="13" borderId="7" xfId="0" applyFill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 applyAlignment="1"/>
    <xf numFmtId="0" fontId="0" fillId="13" borderId="8" xfId="0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0" xfId="0" applyBorder="1" applyAlignme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9" fillId="0" borderId="5" xfId="0" applyFont="1" applyBorder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19" fillId="0" borderId="10" xfId="0" applyFont="1" applyBorder="1" applyAlignment="1">
      <alignment horizontal="left" vertical="top"/>
    </xf>
    <xf numFmtId="0" fontId="12" fillId="19" borderId="8" xfId="0" applyFont="1" applyFill="1" applyBorder="1" applyAlignment="1">
      <alignment horizontal="center" vertical="center"/>
    </xf>
    <xf numFmtId="2" fontId="12" fillId="19" borderId="8" xfId="0" applyNumberFormat="1" applyFont="1" applyFill="1" applyBorder="1" applyAlignment="1">
      <alignment horizontal="center" vertical="center"/>
    </xf>
    <xf numFmtId="2" fontId="12" fillId="19" borderId="11" xfId="0" applyNumberFormat="1" applyFont="1" applyFill="1" applyBorder="1" applyAlignment="1">
      <alignment horizontal="center" vertical="center"/>
    </xf>
    <xf numFmtId="0" fontId="12" fillId="12" borderId="8" xfId="0" applyFont="1" applyFill="1" applyBorder="1" applyAlignment="1">
      <alignment horizontal="center" vertical="center"/>
    </xf>
    <xf numFmtId="2" fontId="12" fillId="12" borderId="8" xfId="0" applyNumberFormat="1" applyFont="1" applyFill="1" applyBorder="1" applyAlignment="1">
      <alignment horizontal="center" vertical="center"/>
    </xf>
    <xf numFmtId="2" fontId="12" fillId="12" borderId="11" xfId="0" applyNumberFormat="1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left" vertical="center"/>
    </xf>
    <xf numFmtId="0" fontId="12" fillId="4" borderId="30" xfId="0" applyFont="1" applyFill="1" applyBorder="1" applyAlignment="1">
      <alignment horizontal="left" vertical="center"/>
    </xf>
    <xf numFmtId="0" fontId="12" fillId="4" borderId="31" xfId="0" applyFont="1" applyFill="1" applyBorder="1" applyAlignment="1">
      <alignment horizontal="left" vertical="center"/>
    </xf>
    <xf numFmtId="0" fontId="12" fillId="4" borderId="32" xfId="0" applyFont="1" applyFill="1" applyBorder="1" applyAlignment="1">
      <alignment horizontal="left" vertical="center"/>
    </xf>
    <xf numFmtId="0" fontId="12" fillId="12" borderId="7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/>
    </xf>
    <xf numFmtId="0" fontId="12" fillId="12" borderId="9" xfId="0" applyFont="1" applyFill="1" applyBorder="1" applyAlignment="1">
      <alignment horizontal="center" vertical="center"/>
    </xf>
    <xf numFmtId="0" fontId="12" fillId="12" borderId="10" xfId="0" applyFont="1" applyFill="1" applyBorder="1" applyAlignment="1">
      <alignment horizontal="center" vertical="center"/>
    </xf>
    <xf numFmtId="0" fontId="12" fillId="19" borderId="7" xfId="0" applyFont="1" applyFill="1" applyBorder="1" applyAlignment="1">
      <alignment horizontal="center" vertical="center"/>
    </xf>
    <xf numFmtId="0" fontId="12" fillId="19" borderId="1" xfId="0" applyFont="1" applyFill="1" applyBorder="1" applyAlignment="1">
      <alignment horizontal="center" vertical="center"/>
    </xf>
    <xf numFmtId="0" fontId="12" fillId="19" borderId="9" xfId="0" applyFont="1" applyFill="1" applyBorder="1" applyAlignment="1">
      <alignment horizontal="center" vertical="center"/>
    </xf>
    <xf numFmtId="0" fontId="12" fillId="19" borderId="10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4" borderId="42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/>
    </xf>
    <xf numFmtId="0" fontId="12" fillId="4" borderId="41" xfId="0" applyFont="1" applyFill="1" applyBorder="1" applyAlignment="1">
      <alignment horizontal="center" vertical="center"/>
    </xf>
    <xf numFmtId="0" fontId="12" fillId="4" borderId="45" xfId="0" applyFont="1" applyFill="1" applyBorder="1" applyAlignment="1">
      <alignment horizontal="center" vertical="center"/>
    </xf>
    <xf numFmtId="0" fontId="12" fillId="12" borderId="22" xfId="0" applyFont="1" applyFill="1" applyBorder="1" applyAlignment="1">
      <alignment horizontal="center" vertical="center"/>
    </xf>
    <xf numFmtId="0" fontId="12" fillId="12" borderId="42" xfId="0" applyFont="1" applyFill="1" applyBorder="1" applyAlignment="1">
      <alignment horizontal="center" vertical="center"/>
    </xf>
    <xf numFmtId="0" fontId="12" fillId="12" borderId="43" xfId="0" applyFont="1" applyFill="1" applyBorder="1" applyAlignment="1">
      <alignment horizontal="center" vertical="center"/>
    </xf>
    <xf numFmtId="0" fontId="12" fillId="12" borderId="44" xfId="0" applyFont="1" applyFill="1" applyBorder="1" applyAlignment="1">
      <alignment horizontal="center" vertical="center"/>
    </xf>
    <xf numFmtId="0" fontId="12" fillId="12" borderId="41" xfId="0" applyFont="1" applyFill="1" applyBorder="1" applyAlignment="1">
      <alignment horizontal="center" vertical="center"/>
    </xf>
    <xf numFmtId="0" fontId="12" fillId="12" borderId="45" xfId="0" applyFont="1" applyFill="1" applyBorder="1" applyAlignment="1">
      <alignment horizontal="center" vertical="center"/>
    </xf>
    <xf numFmtId="0" fontId="12" fillId="19" borderId="22" xfId="0" applyFont="1" applyFill="1" applyBorder="1" applyAlignment="1">
      <alignment horizontal="center" vertical="center"/>
    </xf>
    <xf numFmtId="0" fontId="12" fillId="19" borderId="42" xfId="0" applyFont="1" applyFill="1" applyBorder="1" applyAlignment="1">
      <alignment horizontal="center" vertical="center"/>
    </xf>
    <xf numFmtId="0" fontId="12" fillId="19" borderId="43" xfId="0" applyFont="1" applyFill="1" applyBorder="1" applyAlignment="1">
      <alignment horizontal="center" vertical="center"/>
    </xf>
    <xf numFmtId="0" fontId="12" fillId="19" borderId="44" xfId="0" applyFont="1" applyFill="1" applyBorder="1" applyAlignment="1">
      <alignment horizontal="center" vertical="center"/>
    </xf>
    <xf numFmtId="0" fontId="12" fillId="19" borderId="41" xfId="0" applyFont="1" applyFill="1" applyBorder="1" applyAlignment="1">
      <alignment horizontal="center" vertical="center"/>
    </xf>
    <xf numFmtId="0" fontId="12" fillId="19" borderId="45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8" borderId="4" xfId="0" applyFont="1" applyFill="1" applyBorder="1" applyAlignment="1">
      <alignment horizontal="right" vertical="center"/>
    </xf>
    <xf numFmtId="0" fontId="11" fillId="8" borderId="5" xfId="0" applyFont="1" applyFill="1" applyBorder="1" applyAlignment="1">
      <alignment horizontal="right" vertical="center"/>
    </xf>
    <xf numFmtId="0" fontId="11" fillId="3" borderId="7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right" vertical="center"/>
    </xf>
    <xf numFmtId="0" fontId="13" fillId="9" borderId="9" xfId="0" applyFont="1" applyFill="1" applyBorder="1" applyAlignment="1">
      <alignment horizontal="right" vertical="center"/>
    </xf>
    <xf numFmtId="0" fontId="13" fillId="9" borderId="10" xfId="0" applyFont="1" applyFill="1" applyBorder="1" applyAlignment="1">
      <alignment horizontal="right" vertical="center"/>
    </xf>
    <xf numFmtId="0" fontId="11" fillId="5" borderId="4" xfId="0" applyFont="1" applyFill="1" applyBorder="1" applyAlignment="1">
      <alignment horizontal="right" vertical="center"/>
    </xf>
    <xf numFmtId="0" fontId="11" fillId="5" borderId="5" xfId="0" applyFont="1" applyFill="1" applyBorder="1" applyAlignment="1">
      <alignment horizontal="right" vertical="center"/>
    </xf>
    <xf numFmtId="0" fontId="11" fillId="6" borderId="7" xfId="0" applyFont="1" applyFill="1" applyBorder="1" applyAlignment="1">
      <alignment horizontal="right" vertical="center"/>
    </xf>
    <xf numFmtId="0" fontId="11" fillId="6" borderId="1" xfId="0" applyFont="1" applyFill="1" applyBorder="1" applyAlignment="1">
      <alignment horizontal="right" vertical="center"/>
    </xf>
    <xf numFmtId="0" fontId="11" fillId="7" borderId="9" xfId="0" applyFont="1" applyFill="1" applyBorder="1" applyAlignment="1">
      <alignment horizontal="right" vertical="center"/>
    </xf>
    <xf numFmtId="0" fontId="11" fillId="7" borderId="10" xfId="0" applyFont="1" applyFill="1" applyBorder="1" applyAlignment="1">
      <alignment horizontal="right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 wrapText="1" readingOrder="1"/>
    </xf>
    <xf numFmtId="0" fontId="14" fillId="4" borderId="15" xfId="0" applyFont="1" applyFill="1" applyBorder="1" applyAlignment="1">
      <alignment horizontal="center" vertical="center" wrapText="1" readingOrder="1"/>
    </xf>
    <xf numFmtId="0" fontId="11" fillId="0" borderId="16" xfId="0" applyFont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 readingOrder="1"/>
    </xf>
    <xf numFmtId="0" fontId="14" fillId="4" borderId="6" xfId="0" applyFont="1" applyFill="1" applyBorder="1" applyAlignment="1">
      <alignment horizontal="center" vertical="center" wrapText="1" readingOrder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10" borderId="4" xfId="0" applyFont="1" applyFill="1" applyBorder="1" applyAlignment="1">
      <alignment horizontal="center" vertical="center"/>
    </xf>
    <xf numFmtId="0" fontId="11" fillId="10" borderId="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1" fillId="9" borderId="9" xfId="0" applyFont="1" applyFill="1" applyBorder="1" applyAlignment="1">
      <alignment horizontal="left" vertical="center"/>
    </xf>
    <xf numFmtId="0" fontId="11" fillId="9" borderId="10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right" vertical="center"/>
    </xf>
    <xf numFmtId="0" fontId="6" fillId="6" borderId="1" xfId="0" applyFont="1" applyFill="1" applyBorder="1" applyAlignment="1">
      <alignment horizontal="right" vertical="center"/>
    </xf>
    <xf numFmtId="0" fontId="6" fillId="7" borderId="9" xfId="0" applyFont="1" applyFill="1" applyBorder="1" applyAlignment="1">
      <alignment horizontal="right" vertical="center"/>
    </xf>
    <xf numFmtId="0" fontId="6" fillId="7" borderId="10" xfId="0" applyFont="1" applyFill="1" applyBorder="1" applyAlignment="1">
      <alignment horizontal="right" vertical="center"/>
    </xf>
    <xf numFmtId="0" fontId="6" fillId="5" borderId="4" xfId="0" applyFont="1" applyFill="1" applyBorder="1" applyAlignment="1">
      <alignment horizontal="right" vertical="center"/>
    </xf>
    <xf numFmtId="0" fontId="6" fillId="5" borderId="5" xfId="0" applyFont="1" applyFill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14" fontId="16" fillId="4" borderId="27" xfId="0" applyNumberFormat="1" applyFont="1" applyFill="1" applyBorder="1" applyAlignment="1">
      <alignment horizontal="center" vertical="center" wrapText="1"/>
    </xf>
    <xf numFmtId="14" fontId="16" fillId="4" borderId="29" xfId="0" applyNumberFormat="1" applyFont="1" applyFill="1" applyBorder="1" applyAlignment="1">
      <alignment horizontal="center" vertical="center" wrapText="1"/>
    </xf>
    <xf numFmtId="14" fontId="16" fillId="4" borderId="31" xfId="0" applyNumberFormat="1" applyFont="1" applyFill="1" applyBorder="1" applyAlignment="1">
      <alignment horizontal="center" vertical="center" wrapText="1"/>
    </xf>
    <xf numFmtId="14" fontId="11" fillId="4" borderId="34" xfId="0" applyNumberFormat="1" applyFont="1" applyFill="1" applyBorder="1" applyAlignment="1">
      <alignment horizontal="center" vertical="center" wrapText="1"/>
    </xf>
    <xf numFmtId="0" fontId="11" fillId="4" borderId="35" xfId="0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center"/>
    </xf>
    <xf numFmtId="0" fontId="12" fillId="16" borderId="6" xfId="0" applyFont="1" applyFill="1" applyBorder="1" applyAlignment="1">
      <alignment horizontal="center" vertical="center"/>
    </xf>
    <xf numFmtId="0" fontId="12" fillId="16" borderId="8" xfId="0" applyFont="1" applyFill="1" applyBorder="1" applyAlignment="1">
      <alignment horizontal="center" vertical="center"/>
    </xf>
    <xf numFmtId="0" fontId="12" fillId="16" borderId="11" xfId="0" applyFont="1" applyFill="1" applyBorder="1" applyAlignment="1">
      <alignment horizontal="center" vertical="center"/>
    </xf>
    <xf numFmtId="0" fontId="20" fillId="15" borderId="37" xfId="0" applyFont="1" applyFill="1" applyBorder="1" applyAlignment="1">
      <alignment horizontal="center" vertical="center"/>
    </xf>
    <xf numFmtId="0" fontId="20" fillId="15" borderId="38" xfId="0" applyFont="1" applyFill="1" applyBorder="1" applyAlignment="1">
      <alignment horizontal="center" vertical="center"/>
    </xf>
    <xf numFmtId="0" fontId="20" fillId="15" borderId="39" xfId="0" applyFont="1" applyFill="1" applyBorder="1" applyAlignment="1">
      <alignment horizontal="center" vertical="center"/>
    </xf>
    <xf numFmtId="14" fontId="16" fillId="4" borderId="4" xfId="0" applyNumberFormat="1" applyFont="1" applyFill="1" applyBorder="1" applyAlignment="1">
      <alignment horizontal="center" vertical="center" wrapText="1"/>
    </xf>
    <xf numFmtId="14" fontId="16" fillId="4" borderId="9" xfId="0" applyNumberFormat="1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left" vertical="center" wrapText="1"/>
    </xf>
    <xf numFmtId="0" fontId="16" fillId="4" borderId="10" xfId="0" applyFont="1" applyFill="1" applyBorder="1" applyAlignment="1">
      <alignment horizontal="left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14" fontId="11" fillId="4" borderId="3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0" fillId="15" borderId="24" xfId="0" applyFont="1" applyFill="1" applyBorder="1" applyAlignment="1">
      <alignment horizontal="center" vertical="center"/>
    </xf>
    <xf numFmtId="0" fontId="20" fillId="15" borderId="33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2" fillId="15" borderId="46" xfId="0" applyFont="1" applyFill="1" applyBorder="1" applyAlignment="1">
      <alignment horizontal="center" vertical="center" wrapText="1"/>
    </xf>
    <xf numFmtId="0" fontId="22" fillId="15" borderId="47" xfId="0" applyFont="1" applyFill="1" applyBorder="1" applyAlignment="1">
      <alignment horizontal="center" vertical="center" wrapText="1"/>
    </xf>
    <xf numFmtId="0" fontId="22" fillId="15" borderId="48" xfId="0" applyFont="1" applyFill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20" borderId="53" xfId="0" applyFont="1" applyFill="1" applyBorder="1" applyAlignment="1">
      <alignment horizontal="center" vertical="center" wrapText="1"/>
    </xf>
    <xf numFmtId="2" fontId="24" fillId="0" borderId="50" xfId="0" applyNumberFormat="1" applyFont="1" applyBorder="1" applyAlignment="1">
      <alignment horizontal="center" vertical="center" wrapText="1"/>
    </xf>
    <xf numFmtId="2" fontId="24" fillId="0" borderId="51" xfId="0" applyNumberFormat="1" applyFont="1" applyBorder="1" applyAlignment="1">
      <alignment horizontal="center" vertical="center" wrapText="1"/>
    </xf>
    <xf numFmtId="2" fontId="23" fillId="20" borderId="53" xfId="0" applyNumberFormat="1" applyFont="1" applyFill="1" applyBorder="1" applyAlignment="1">
      <alignment horizontal="center" vertical="center" wrapText="1"/>
    </xf>
    <xf numFmtId="0" fontId="25" fillId="21" borderId="46" xfId="0" applyFont="1" applyFill="1" applyBorder="1" applyAlignment="1">
      <alignment horizontal="center" vertical="center" wrapText="1"/>
    </xf>
    <xf numFmtId="0" fontId="26" fillId="21" borderId="47" xfId="0" applyFont="1" applyFill="1" applyBorder="1" applyAlignment="1">
      <alignment horizontal="center" vertical="center" wrapText="1"/>
    </xf>
    <xf numFmtId="0" fontId="26" fillId="21" borderId="48" xfId="0" applyFont="1" applyFill="1" applyBorder="1" applyAlignment="1">
      <alignment horizontal="center" vertical="center" wrapText="1"/>
    </xf>
    <xf numFmtId="0" fontId="27" fillId="0" borderId="49" xfId="0" applyFont="1" applyBorder="1" applyAlignment="1">
      <alignment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21" borderId="52" xfId="0" applyFont="1" applyFill="1" applyBorder="1" applyAlignment="1">
      <alignment horizontal="right" vertical="center" wrapText="1"/>
    </xf>
    <xf numFmtId="0" fontId="26" fillId="21" borderId="53" xfId="0" applyFont="1" applyFill="1" applyBorder="1" applyAlignment="1">
      <alignment horizontal="center" vertical="center" wrapText="1"/>
    </xf>
    <xf numFmtId="0" fontId="26" fillId="21" borderId="54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 readingOrder="1"/>
    </xf>
    <xf numFmtId="0" fontId="14" fillId="4" borderId="1" xfId="0" applyFont="1" applyFill="1" applyBorder="1" applyAlignment="1">
      <alignment horizontal="center" vertical="center" wrapText="1" readingOrder="1"/>
    </xf>
    <xf numFmtId="0" fontId="14" fillId="4" borderId="4" xfId="0" applyFont="1" applyFill="1" applyBorder="1" applyAlignment="1">
      <alignment horizontal="center" vertical="center" wrapText="1" readingOrder="1"/>
    </xf>
    <xf numFmtId="0" fontId="11" fillId="4" borderId="5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 wrapText="1" readingOrder="1"/>
    </xf>
    <xf numFmtId="0" fontId="14" fillId="4" borderId="10" xfId="0" applyFont="1" applyFill="1" applyBorder="1" applyAlignment="1">
      <alignment horizontal="center" vertical="center" wrapText="1" readingOrder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8" borderId="6" xfId="0" applyFont="1" applyFill="1" applyBorder="1" applyAlignment="1">
      <alignment horizontal="center" vertical="center"/>
    </xf>
    <xf numFmtId="0" fontId="11" fillId="10" borderId="6" xfId="0" applyFont="1" applyFill="1" applyBorder="1" applyAlignment="1">
      <alignment horizontal="center" vertical="center"/>
    </xf>
    <xf numFmtId="0" fontId="14" fillId="10" borderId="8" xfId="0" applyFont="1" applyFill="1" applyBorder="1" applyAlignment="1">
      <alignment horizontal="center" vertical="center" wrapText="1" readingOrder="1"/>
    </xf>
    <xf numFmtId="0" fontId="29" fillId="15" borderId="23" xfId="0" applyFont="1" applyFill="1" applyBorder="1" applyAlignment="1">
      <alignment horizontal="center" vertical="center" wrapText="1" readingOrder="1"/>
    </xf>
    <xf numFmtId="0" fontId="29" fillId="15" borderId="0" xfId="0" applyFont="1" applyFill="1" applyBorder="1" applyAlignment="1">
      <alignment horizontal="center" vertical="center" wrapText="1" readingOrder="1"/>
    </xf>
    <xf numFmtId="2" fontId="30" fillId="4" borderId="16" xfId="0" applyNumberFormat="1" applyFont="1" applyFill="1" applyBorder="1" applyAlignment="1">
      <alignment horizontal="center" vertical="center" wrapText="1" readingOrder="1"/>
    </xf>
    <xf numFmtId="0" fontId="31" fillId="0" borderId="0" xfId="0" applyFont="1" applyAlignment="1">
      <alignment vertical="center"/>
    </xf>
    <xf numFmtId="0" fontId="30" fillId="4" borderId="55" xfId="0" applyFont="1" applyFill="1" applyBorder="1" applyAlignment="1">
      <alignment vertical="center" wrapText="1" readingOrder="1"/>
    </xf>
    <xf numFmtId="0" fontId="30" fillId="4" borderId="56" xfId="0" applyFont="1" applyFill="1" applyBorder="1" applyAlignment="1">
      <alignment horizontal="center" vertical="center" wrapText="1" readingOrder="1"/>
    </xf>
    <xf numFmtId="0" fontId="30" fillId="4" borderId="57" xfId="0" applyFont="1" applyFill="1" applyBorder="1" applyAlignment="1">
      <alignment horizontal="center" vertical="center" wrapText="1" readingOrder="1"/>
    </xf>
    <xf numFmtId="2" fontId="30" fillId="4" borderId="18" xfId="0" applyNumberFormat="1" applyFont="1" applyFill="1" applyBorder="1" applyAlignment="1">
      <alignment horizontal="center" vertical="center" wrapText="1" readingOrder="1"/>
    </xf>
    <xf numFmtId="0" fontId="31" fillId="0" borderId="0" xfId="0" applyFont="1" applyAlignment="1">
      <alignment vertical="center" wrapText="1"/>
    </xf>
    <xf numFmtId="0" fontId="30" fillId="3" borderId="9" xfId="0" applyFont="1" applyFill="1" applyBorder="1" applyAlignment="1">
      <alignment vertical="center" wrapText="1" readingOrder="1"/>
    </xf>
    <xf numFmtId="0" fontId="30" fillId="3" borderId="10" xfId="0" applyFont="1" applyFill="1" applyBorder="1" applyAlignment="1">
      <alignment horizontal="center" vertical="center" wrapText="1" readingOrder="1"/>
    </xf>
    <xf numFmtId="0" fontId="30" fillId="3" borderId="11" xfId="0" applyFont="1" applyFill="1" applyBorder="1" applyAlignment="1">
      <alignment horizontal="center" vertical="center" wrapText="1" readingOrder="1"/>
    </xf>
    <xf numFmtId="2" fontId="30" fillId="3" borderId="11" xfId="0" applyNumberFormat="1" applyFont="1" applyFill="1" applyBorder="1" applyAlignment="1">
      <alignment horizontal="center" vertical="center" wrapText="1" readingOrder="1"/>
    </xf>
    <xf numFmtId="0" fontId="33" fillId="5" borderId="4" xfId="0" applyFont="1" applyFill="1" applyBorder="1" applyAlignment="1">
      <alignment vertical="center"/>
    </xf>
    <xf numFmtId="0" fontId="33" fillId="5" borderId="5" xfId="0" applyFont="1" applyFill="1" applyBorder="1" applyAlignment="1">
      <alignment horizontal="center" vertical="center"/>
    </xf>
    <xf numFmtId="3" fontId="33" fillId="5" borderId="5" xfId="0" applyNumberFormat="1" applyFont="1" applyFill="1" applyBorder="1" applyAlignment="1">
      <alignment horizontal="center" vertical="center"/>
    </xf>
    <xf numFmtId="3" fontId="33" fillId="5" borderId="6" xfId="0" applyNumberFormat="1" applyFont="1" applyFill="1" applyBorder="1" applyAlignment="1">
      <alignment horizontal="center" vertical="center"/>
    </xf>
    <xf numFmtId="2" fontId="33" fillId="5" borderId="6" xfId="0" applyNumberFormat="1" applyFont="1" applyFill="1" applyBorder="1" applyAlignment="1">
      <alignment horizontal="center" vertical="center"/>
    </xf>
    <xf numFmtId="0" fontId="33" fillId="6" borderId="7" xfId="0" applyFont="1" applyFill="1" applyBorder="1" applyAlignment="1">
      <alignment vertical="center"/>
    </xf>
    <xf numFmtId="0" fontId="33" fillId="6" borderId="1" xfId="0" applyFont="1" applyFill="1" applyBorder="1" applyAlignment="1">
      <alignment horizontal="center" vertical="center"/>
    </xf>
    <xf numFmtId="3" fontId="33" fillId="6" borderId="1" xfId="0" applyNumberFormat="1" applyFont="1" applyFill="1" applyBorder="1" applyAlignment="1">
      <alignment horizontal="center" vertical="center"/>
    </xf>
    <xf numFmtId="3" fontId="33" fillId="6" borderId="8" xfId="0" applyNumberFormat="1" applyFont="1" applyFill="1" applyBorder="1" applyAlignment="1">
      <alignment horizontal="center" vertical="center"/>
    </xf>
    <xf numFmtId="2" fontId="33" fillId="6" borderId="8" xfId="0" applyNumberFormat="1" applyFont="1" applyFill="1" applyBorder="1" applyAlignment="1">
      <alignment horizontal="center" vertical="center"/>
    </xf>
    <xf numFmtId="0" fontId="33" fillId="7" borderId="9" xfId="0" applyFont="1" applyFill="1" applyBorder="1" applyAlignment="1">
      <alignment vertical="center"/>
    </xf>
    <xf numFmtId="0" fontId="33" fillId="7" borderId="10" xfId="0" applyFont="1" applyFill="1" applyBorder="1" applyAlignment="1">
      <alignment horizontal="center" vertical="center"/>
    </xf>
    <xf numFmtId="3" fontId="33" fillId="7" borderId="10" xfId="0" applyNumberFormat="1" applyFont="1" applyFill="1" applyBorder="1" applyAlignment="1">
      <alignment horizontal="center" vertical="center"/>
    </xf>
    <xf numFmtId="3" fontId="33" fillId="7" borderId="11" xfId="0" applyNumberFormat="1" applyFont="1" applyFill="1" applyBorder="1" applyAlignment="1">
      <alignment horizontal="center" vertical="center"/>
    </xf>
    <xf numFmtId="2" fontId="33" fillId="7" borderId="11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2" fontId="31" fillId="0" borderId="0" xfId="0" applyNumberFormat="1" applyFont="1" applyAlignment="1">
      <alignment vertical="center"/>
    </xf>
    <xf numFmtId="3" fontId="30" fillId="3" borderId="10" xfId="0" applyNumberFormat="1" applyFont="1" applyFill="1" applyBorder="1" applyAlignment="1">
      <alignment horizontal="center" vertical="center" wrapText="1" readingOrder="1"/>
    </xf>
    <xf numFmtId="3" fontId="30" fillId="3" borderId="11" xfId="0" applyNumberFormat="1" applyFont="1" applyFill="1" applyBorder="1" applyAlignment="1">
      <alignment horizontal="center" vertical="center" wrapText="1" readingOrder="1"/>
    </xf>
    <xf numFmtId="3" fontId="30" fillId="3" borderId="10" xfId="0" applyNumberFormat="1" applyFont="1" applyFill="1" applyBorder="1" applyAlignment="1">
      <alignment horizontal="center" vertical="center"/>
    </xf>
    <xf numFmtId="3" fontId="30" fillId="3" borderId="11" xfId="0" applyNumberFormat="1" applyFont="1" applyFill="1" applyBorder="1" applyAlignment="1">
      <alignment horizontal="center" vertical="center"/>
    </xf>
    <xf numFmtId="2" fontId="30" fillId="3" borderId="11" xfId="0" applyNumberFormat="1" applyFont="1" applyFill="1" applyBorder="1" applyAlignment="1">
      <alignment horizontal="center" vertical="center"/>
    </xf>
    <xf numFmtId="0" fontId="33" fillId="5" borderId="6" xfId="0" applyFont="1" applyFill="1" applyBorder="1" applyAlignment="1">
      <alignment horizontal="center" vertical="center"/>
    </xf>
    <xf numFmtId="0" fontId="33" fillId="6" borderId="8" xfId="0" applyFont="1" applyFill="1" applyBorder="1" applyAlignment="1">
      <alignment horizontal="center" vertical="center"/>
    </xf>
    <xf numFmtId="0" fontId="33" fillId="7" borderId="11" xfId="0" applyFont="1" applyFill="1" applyBorder="1" applyAlignment="1">
      <alignment horizontal="center" vertical="center"/>
    </xf>
    <xf numFmtId="0" fontId="32" fillId="0" borderId="4" xfId="0" applyFont="1" applyBorder="1" applyAlignment="1">
      <alignment vertical="center" wrapText="1" readingOrder="1"/>
    </xf>
    <xf numFmtId="3" fontId="32" fillId="0" borderId="5" xfId="0" applyNumberFormat="1" applyFont="1" applyBorder="1" applyAlignment="1">
      <alignment horizontal="center" vertical="center"/>
    </xf>
    <xf numFmtId="3" fontId="32" fillId="0" borderId="6" xfId="0" applyNumberFormat="1" applyFont="1" applyBorder="1" applyAlignment="1">
      <alignment horizontal="center" vertical="center"/>
    </xf>
    <xf numFmtId="2" fontId="32" fillId="0" borderId="6" xfId="0" applyNumberFormat="1" applyFont="1" applyBorder="1" applyAlignment="1">
      <alignment horizontal="center" vertical="center"/>
    </xf>
    <xf numFmtId="0" fontId="32" fillId="0" borderId="7" xfId="0" applyFont="1" applyBorder="1" applyAlignment="1">
      <alignment vertical="center" wrapText="1" readingOrder="1"/>
    </xf>
    <xf numFmtId="3" fontId="32" fillId="0" borderId="1" xfId="0" applyNumberFormat="1" applyFont="1" applyBorder="1" applyAlignment="1">
      <alignment horizontal="center" vertical="center"/>
    </xf>
    <xf numFmtId="3" fontId="32" fillId="0" borderId="8" xfId="0" applyNumberFormat="1" applyFont="1" applyBorder="1" applyAlignment="1">
      <alignment horizontal="center" vertical="center"/>
    </xf>
    <xf numFmtId="2" fontId="32" fillId="0" borderId="8" xfId="0" applyNumberFormat="1" applyFont="1" applyBorder="1" applyAlignment="1">
      <alignment horizontal="center" vertical="center"/>
    </xf>
    <xf numFmtId="3" fontId="31" fillId="0" borderId="5" xfId="0" applyNumberFormat="1" applyFont="1" applyBorder="1" applyAlignment="1">
      <alignment horizontal="center" vertical="center"/>
    </xf>
    <xf numFmtId="3" fontId="31" fillId="0" borderId="6" xfId="0" applyNumberFormat="1" applyFont="1" applyBorder="1" applyAlignment="1">
      <alignment horizontal="center" vertical="center"/>
    </xf>
    <xf numFmtId="2" fontId="31" fillId="0" borderId="6" xfId="0" applyNumberFormat="1" applyFont="1" applyBorder="1" applyAlignment="1">
      <alignment horizontal="center" vertical="center"/>
    </xf>
    <xf numFmtId="1" fontId="32" fillId="0" borderId="5" xfId="0" applyNumberFormat="1" applyFont="1" applyBorder="1" applyAlignment="1">
      <alignment horizontal="center" vertical="center"/>
    </xf>
    <xf numFmtId="1" fontId="32" fillId="0" borderId="6" xfId="0" applyNumberFormat="1" applyFont="1" applyBorder="1" applyAlignment="1">
      <alignment horizontal="center" vertical="center"/>
    </xf>
    <xf numFmtId="3" fontId="33" fillId="3" borderId="10" xfId="0" applyNumberFormat="1" applyFont="1" applyFill="1" applyBorder="1" applyAlignment="1">
      <alignment horizontal="center" vertical="center"/>
    </xf>
    <xf numFmtId="3" fontId="33" fillId="3" borderId="11" xfId="0" applyNumberFormat="1" applyFont="1" applyFill="1" applyBorder="1" applyAlignment="1">
      <alignment horizontal="center" vertical="center"/>
    </xf>
    <xf numFmtId="2" fontId="33" fillId="3" borderId="11" xfId="0" applyNumberFormat="1" applyFont="1" applyFill="1" applyBorder="1" applyAlignment="1">
      <alignment horizontal="center" vertical="center"/>
    </xf>
    <xf numFmtId="0" fontId="31" fillId="0" borderId="4" xfId="0" applyFont="1" applyBorder="1" applyAlignment="1">
      <alignment vertical="center"/>
    </xf>
    <xf numFmtId="0" fontId="31" fillId="0" borderId="7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3" fontId="32" fillId="0" borderId="3" xfId="0" applyNumberFormat="1" applyFont="1" applyBorder="1" applyAlignment="1">
      <alignment horizontal="center" vertical="center"/>
    </xf>
    <xf numFmtId="3" fontId="32" fillId="0" borderId="13" xfId="0" applyNumberFormat="1" applyFont="1" applyBorder="1" applyAlignment="1">
      <alignment horizontal="center" vertical="center"/>
    </xf>
    <xf numFmtId="2" fontId="32" fillId="0" borderId="13" xfId="0" applyNumberFormat="1" applyFont="1" applyBorder="1" applyAlignment="1">
      <alignment horizontal="center" vertical="center"/>
    </xf>
    <xf numFmtId="2" fontId="34" fillId="4" borderId="16" xfId="0" applyNumberFormat="1" applyFont="1" applyFill="1" applyBorder="1" applyAlignment="1">
      <alignment horizontal="center" vertical="center" wrapText="1" readingOrder="1"/>
    </xf>
    <xf numFmtId="2" fontId="34" fillId="4" borderId="18" xfId="0" applyNumberFormat="1" applyFont="1" applyFill="1" applyBorder="1" applyAlignment="1">
      <alignment horizontal="center" vertical="center" wrapText="1" readingOrder="1"/>
    </xf>
    <xf numFmtId="0" fontId="13" fillId="23" borderId="10" xfId="0" applyFont="1" applyFill="1" applyBorder="1" applyAlignment="1">
      <alignment horizontal="right" vertical="center"/>
    </xf>
    <xf numFmtId="0" fontId="11" fillId="8" borderId="1" xfId="0" applyFont="1" applyFill="1" applyBorder="1" applyAlignment="1">
      <alignment horizontal="right" vertical="center"/>
    </xf>
    <xf numFmtId="0" fontId="12" fillId="8" borderId="1" xfId="0" applyFont="1" applyFill="1" applyBorder="1" applyAlignment="1">
      <alignment horizontal="center" vertical="center"/>
    </xf>
    <xf numFmtId="0" fontId="12" fillId="22" borderId="1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/>
    </xf>
    <xf numFmtId="0" fontId="12" fillId="22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23" borderId="10" xfId="0" applyFont="1" applyFill="1" applyBorder="1" applyAlignment="1">
      <alignment horizontal="center" vertical="center"/>
    </xf>
    <xf numFmtId="0" fontId="12" fillId="23" borderId="1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6" fillId="19" borderId="1" xfId="1" applyFont="1" applyFill="1" applyBorder="1"/>
    <xf numFmtId="0" fontId="6" fillId="9" borderId="1" xfId="1" applyFont="1" applyFill="1" applyBorder="1"/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789DF-C2B6-4B0C-AD43-7415AFCECC7F}">
  <dimension ref="B2:B13"/>
  <sheetViews>
    <sheetView tabSelected="1" workbookViewId="0">
      <selection activeCell="F4" sqref="F4"/>
    </sheetView>
  </sheetViews>
  <sheetFormatPr defaultRowHeight="20.25" customHeight="1"/>
  <cols>
    <col min="2" max="2" width="53" customWidth="1"/>
  </cols>
  <sheetData>
    <row r="2" spans="2:2" ht="20.25" customHeight="1">
      <c r="B2" s="500" t="s">
        <v>417</v>
      </c>
    </row>
    <row r="3" spans="2:2" ht="20.25" customHeight="1">
      <c r="B3" s="501" t="s">
        <v>418</v>
      </c>
    </row>
    <row r="4" spans="2:2" ht="20.25" customHeight="1">
      <c r="B4" s="500" t="s">
        <v>419</v>
      </c>
    </row>
    <row r="5" spans="2:2" ht="20.25" customHeight="1">
      <c r="B5" s="501" t="s">
        <v>420</v>
      </c>
    </row>
    <row r="6" spans="2:2" ht="20.25" customHeight="1">
      <c r="B6" s="500" t="s">
        <v>421</v>
      </c>
    </row>
    <row r="7" spans="2:2" ht="20.25" customHeight="1">
      <c r="B7" s="501" t="s">
        <v>422</v>
      </c>
    </row>
    <row r="8" spans="2:2" ht="20.25" customHeight="1">
      <c r="B8" s="500" t="s">
        <v>423</v>
      </c>
    </row>
    <row r="9" spans="2:2" ht="20.25" customHeight="1">
      <c r="B9" s="501" t="s">
        <v>424</v>
      </c>
    </row>
    <row r="10" spans="2:2" ht="20.25" customHeight="1">
      <c r="B10" s="500" t="s">
        <v>425</v>
      </c>
    </row>
    <row r="11" spans="2:2" ht="20.25" customHeight="1">
      <c r="B11" s="501" t="s">
        <v>426</v>
      </c>
    </row>
    <row r="12" spans="2:2" ht="20.25" customHeight="1">
      <c r="B12" s="500" t="s">
        <v>427</v>
      </c>
    </row>
    <row r="13" spans="2:2" ht="20.25" customHeight="1">
      <c r="B13" s="501" t="s">
        <v>428</v>
      </c>
    </row>
  </sheetData>
  <hyperlinks>
    <hyperlink ref="B2" location="ÖZET!A1" display="ÖZET TABLO" xr:uid="{96BCE20B-6879-4E7F-BEED-047A3F09B841}"/>
    <hyperlink ref="B3" location="'BİRİFİNG TABLO '!A1" display="BRİFİNG TABLOLARI" xr:uid="{B92D6E04-4EC0-43B0-9563-C1576761CA5A}"/>
    <hyperlink ref="B4" location="'OKUL ÖNCESİ'!A1" display="OKUL AYRINTILI OKUL ÖNCESİ" xr:uid="{C5278958-C619-4C5B-88F9-F7048C5E3CC2}"/>
    <hyperlink ref="B5" location="İLKOKUL!A1" display="OKUL AYRINTILI İLKOKUL" xr:uid="{7C872266-59D7-4FD3-A03B-AC8CCD3A8B13}"/>
    <hyperlink ref="B6" location="ORTAOKUL!A1" display="OKUL AYRINTILI ORTAOKUL" xr:uid="{4ABFFB48-0222-42CF-ABCC-7EA20BD5E338}"/>
    <hyperlink ref="B7" location="LİSE!A1" display="OKUL AYRINTILI LİSE" xr:uid="{B79C8F81-BE56-41A6-82B2-5BA7CB5B973D}"/>
    <hyperlink ref="B8" location="KURUMLAR!A1" display="KURUMLAR" xr:uid="{F007105E-6EE2-4EA8-B5AD-0B81BF94A83B}"/>
    <hyperlink ref="B9" location="'RESMİ PERSONEL'!A1" display="RESMİ PERSONEL DURUMU" xr:uid="{12049324-D062-43ED-851F-64A0E730E26D}"/>
    <hyperlink ref="B10" location="'ÖZEL KURUM PERSONEL'!A1" display="ÖZEL PERSONEL DURUMU" xr:uid="{C633DC5B-05FF-4068-914B-6249C6EA6A3F}"/>
    <hyperlink ref="B11" location="TÜİK!A1" display="TUİK VERİ ÇAĞ NÜFUSLARI" xr:uid="{65EA867F-2BE3-45DC-A7B0-11E91650D207}"/>
    <hyperlink ref="B12" location="'DOĞUM YILINA GÖRE ÖĞRENCİ'!A1" display="DOĞUM YILLARINA GÖRE ÖĞRENCİ SAYILARI" xr:uid="{60318EB8-4A57-4FA2-B032-CC99CEC3D64B}"/>
    <hyperlink ref="B13" location="'OKULLAŞMA ORANI'!A1" display="OKULLAŞMA ORANLARI" xr:uid="{F9BD0992-4F84-4AC9-AF6E-725D039488D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A435C-D000-4371-A615-EC946CF7B2BE}">
  <dimension ref="A1:K72"/>
  <sheetViews>
    <sheetView topLeftCell="A58" workbookViewId="0">
      <selection activeCell="A75" sqref="A75"/>
    </sheetView>
  </sheetViews>
  <sheetFormatPr defaultRowHeight="17.25" customHeight="1"/>
  <cols>
    <col min="1" max="1" width="49.42578125" bestFit="1" customWidth="1"/>
    <col min="2" max="2" width="22.42578125" bestFit="1" customWidth="1"/>
    <col min="3" max="3" width="6.42578125" style="121" bestFit="1" customWidth="1"/>
    <col min="4" max="4" width="6.7109375" style="121" bestFit="1" customWidth="1"/>
    <col min="5" max="5" width="6.7109375" style="121" customWidth="1"/>
    <col min="7" max="7" width="76" bestFit="1" customWidth="1"/>
    <col min="8" max="8" width="28.7109375" bestFit="1" customWidth="1"/>
    <col min="9" max="9" width="6.42578125" style="121" bestFit="1" customWidth="1"/>
    <col min="10" max="10" width="6.7109375" style="121" bestFit="1" customWidth="1"/>
    <col min="11" max="11" width="9.140625" style="121"/>
  </cols>
  <sheetData>
    <row r="1" spans="1:11" ht="17.25" customHeight="1">
      <c r="A1" s="142" t="s">
        <v>139</v>
      </c>
      <c r="B1" s="142" t="s">
        <v>254</v>
      </c>
      <c r="C1" s="142" t="s">
        <v>301</v>
      </c>
      <c r="D1" s="142" t="s">
        <v>302</v>
      </c>
      <c r="E1" s="142" t="s">
        <v>30</v>
      </c>
      <c r="G1" s="146" t="s">
        <v>139</v>
      </c>
      <c r="H1" s="147" t="s">
        <v>262</v>
      </c>
      <c r="I1" s="148" t="s">
        <v>301</v>
      </c>
      <c r="J1" s="148" t="s">
        <v>302</v>
      </c>
      <c r="K1" s="149" t="s">
        <v>30</v>
      </c>
    </row>
    <row r="2" spans="1:11" ht="17.25" customHeight="1">
      <c r="A2" s="143" t="s">
        <v>98</v>
      </c>
      <c r="B2" s="143" t="s">
        <v>232</v>
      </c>
      <c r="C2" s="142">
        <v>1</v>
      </c>
      <c r="D2" s="142">
        <v>5</v>
      </c>
      <c r="E2" s="142">
        <f>SUM(C2:D2)</f>
        <v>6</v>
      </c>
      <c r="G2" s="150" t="s">
        <v>141</v>
      </c>
      <c r="H2" s="151" t="s">
        <v>314</v>
      </c>
      <c r="I2" s="148">
        <v>7</v>
      </c>
      <c r="J2" s="148">
        <v>3</v>
      </c>
      <c r="K2" s="149">
        <f t="shared" ref="K2:K25" si="0">SUM(I2:J2)</f>
        <v>10</v>
      </c>
    </row>
    <row r="3" spans="1:11" ht="17.25" customHeight="1">
      <c r="A3" s="143" t="s">
        <v>98</v>
      </c>
      <c r="B3" s="143" t="s">
        <v>223</v>
      </c>
      <c r="C3" s="142">
        <v>0</v>
      </c>
      <c r="D3" s="142">
        <v>6</v>
      </c>
      <c r="E3" s="142">
        <f t="shared" ref="E3:E66" si="1">SUM(C3:D3)</f>
        <v>6</v>
      </c>
      <c r="G3" s="150" t="s">
        <v>142</v>
      </c>
      <c r="H3" s="151" t="s">
        <v>314</v>
      </c>
      <c r="I3" s="148">
        <v>5</v>
      </c>
      <c r="J3" s="148">
        <v>4</v>
      </c>
      <c r="K3" s="149">
        <f t="shared" si="0"/>
        <v>9</v>
      </c>
    </row>
    <row r="4" spans="1:11" ht="17.25" customHeight="1">
      <c r="A4" s="143" t="s">
        <v>98</v>
      </c>
      <c r="B4" s="143" t="s">
        <v>230</v>
      </c>
      <c r="C4" s="142">
        <v>1</v>
      </c>
      <c r="D4" s="142">
        <v>0</v>
      </c>
      <c r="E4" s="142">
        <f t="shared" si="1"/>
        <v>1</v>
      </c>
      <c r="G4" s="150" t="s">
        <v>142</v>
      </c>
      <c r="H4" s="151" t="s">
        <v>315</v>
      </c>
      <c r="I4" s="148">
        <v>1</v>
      </c>
      <c r="J4" s="148">
        <v>0</v>
      </c>
      <c r="K4" s="149">
        <f t="shared" si="0"/>
        <v>1</v>
      </c>
    </row>
    <row r="5" spans="1:11" ht="17.25" customHeight="1">
      <c r="A5" s="143" t="s">
        <v>98</v>
      </c>
      <c r="B5" s="143" t="s">
        <v>225</v>
      </c>
      <c r="C5" s="142">
        <v>0</v>
      </c>
      <c r="D5" s="142">
        <v>1</v>
      </c>
      <c r="E5" s="142">
        <f t="shared" si="1"/>
        <v>1</v>
      </c>
      <c r="G5" s="150" t="s">
        <v>142</v>
      </c>
      <c r="H5" s="151" t="s">
        <v>316</v>
      </c>
      <c r="I5" s="148">
        <v>2</v>
      </c>
      <c r="J5" s="148">
        <v>0</v>
      </c>
      <c r="K5" s="149">
        <f t="shared" si="0"/>
        <v>2</v>
      </c>
    </row>
    <row r="6" spans="1:11" ht="17.25" customHeight="1">
      <c r="A6" s="143" t="s">
        <v>98</v>
      </c>
      <c r="B6" s="143" t="s">
        <v>35</v>
      </c>
      <c r="C6" s="142">
        <v>2</v>
      </c>
      <c r="D6" s="142">
        <v>15</v>
      </c>
      <c r="E6" s="142">
        <f t="shared" si="1"/>
        <v>17</v>
      </c>
      <c r="G6" s="150" t="s">
        <v>143</v>
      </c>
      <c r="H6" s="151" t="s">
        <v>314</v>
      </c>
      <c r="I6" s="148">
        <v>2</v>
      </c>
      <c r="J6" s="148">
        <v>0</v>
      </c>
      <c r="K6" s="149">
        <f t="shared" si="0"/>
        <v>2</v>
      </c>
    </row>
    <row r="7" spans="1:11" ht="17.25" customHeight="1">
      <c r="A7" s="143" t="s">
        <v>147</v>
      </c>
      <c r="B7" s="143" t="s">
        <v>232</v>
      </c>
      <c r="C7" s="142">
        <v>2</v>
      </c>
      <c r="D7" s="142">
        <v>1</v>
      </c>
      <c r="E7" s="142">
        <f t="shared" si="1"/>
        <v>3</v>
      </c>
      <c r="G7" s="150" t="s">
        <v>143</v>
      </c>
      <c r="H7" s="151" t="s">
        <v>316</v>
      </c>
      <c r="I7" s="148">
        <v>6</v>
      </c>
      <c r="J7" s="148">
        <v>0</v>
      </c>
      <c r="K7" s="149">
        <f t="shared" si="0"/>
        <v>6</v>
      </c>
    </row>
    <row r="8" spans="1:11" ht="17.25" customHeight="1">
      <c r="A8" s="143" t="s">
        <v>147</v>
      </c>
      <c r="B8" s="143" t="s">
        <v>223</v>
      </c>
      <c r="C8" s="142">
        <v>0</v>
      </c>
      <c r="D8" s="142">
        <v>1</v>
      </c>
      <c r="E8" s="142">
        <f t="shared" si="1"/>
        <v>1</v>
      </c>
      <c r="G8" s="150" t="s">
        <v>144</v>
      </c>
      <c r="H8" s="151" t="s">
        <v>314</v>
      </c>
      <c r="I8" s="148">
        <v>1</v>
      </c>
      <c r="J8" s="148">
        <v>4</v>
      </c>
      <c r="K8" s="149">
        <f t="shared" si="0"/>
        <v>5</v>
      </c>
    </row>
    <row r="9" spans="1:11" ht="17.25" customHeight="1">
      <c r="A9" s="143" t="s">
        <v>147</v>
      </c>
      <c r="B9" s="143" t="s">
        <v>230</v>
      </c>
      <c r="C9" s="142">
        <v>1</v>
      </c>
      <c r="D9" s="142">
        <v>0</v>
      </c>
      <c r="E9" s="142">
        <f t="shared" si="1"/>
        <v>1</v>
      </c>
      <c r="G9" s="150" t="s">
        <v>145</v>
      </c>
      <c r="H9" s="151" t="s">
        <v>314</v>
      </c>
      <c r="I9" s="148">
        <v>8</v>
      </c>
      <c r="J9" s="148">
        <v>21</v>
      </c>
      <c r="K9" s="149">
        <f t="shared" si="0"/>
        <v>29</v>
      </c>
    </row>
    <row r="10" spans="1:11" ht="17.25" customHeight="1">
      <c r="A10" s="143" t="s">
        <v>147</v>
      </c>
      <c r="B10" s="143" t="s">
        <v>225</v>
      </c>
      <c r="C10" s="142">
        <v>1</v>
      </c>
      <c r="D10" s="142">
        <v>0</v>
      </c>
      <c r="E10" s="142">
        <f t="shared" si="1"/>
        <v>1</v>
      </c>
      <c r="G10" s="150" t="s">
        <v>146</v>
      </c>
      <c r="H10" s="151" t="s">
        <v>314</v>
      </c>
      <c r="I10" s="148">
        <v>8</v>
      </c>
      <c r="J10" s="148">
        <v>1</v>
      </c>
      <c r="K10" s="149">
        <f t="shared" si="0"/>
        <v>9</v>
      </c>
    </row>
    <row r="11" spans="1:11" ht="17.25" customHeight="1">
      <c r="A11" s="143" t="s">
        <v>147</v>
      </c>
      <c r="B11" s="143" t="s">
        <v>35</v>
      </c>
      <c r="C11" s="142">
        <v>2</v>
      </c>
      <c r="D11" s="142">
        <v>9</v>
      </c>
      <c r="E11" s="142">
        <f t="shared" si="1"/>
        <v>11</v>
      </c>
      <c r="G11" s="150" t="s">
        <v>148</v>
      </c>
      <c r="H11" s="151" t="s">
        <v>316</v>
      </c>
      <c r="I11" s="148">
        <v>1</v>
      </c>
      <c r="J11" s="148">
        <v>0</v>
      </c>
      <c r="K11" s="149">
        <f t="shared" si="0"/>
        <v>1</v>
      </c>
    </row>
    <row r="12" spans="1:11" ht="17.25" customHeight="1">
      <c r="A12" s="143" t="s">
        <v>100</v>
      </c>
      <c r="B12" s="143" t="s">
        <v>303</v>
      </c>
      <c r="C12" s="142">
        <v>2</v>
      </c>
      <c r="D12" s="142">
        <v>0</v>
      </c>
      <c r="E12" s="142">
        <f t="shared" si="1"/>
        <v>2</v>
      </c>
      <c r="G12" s="150" t="s">
        <v>149</v>
      </c>
      <c r="H12" s="151" t="s">
        <v>315</v>
      </c>
      <c r="I12" s="148">
        <v>1</v>
      </c>
      <c r="J12" s="148">
        <v>2</v>
      </c>
      <c r="K12" s="149">
        <f t="shared" si="0"/>
        <v>3</v>
      </c>
    </row>
    <row r="13" spans="1:11" ht="17.25" customHeight="1">
      <c r="A13" s="143" t="s">
        <v>100</v>
      </c>
      <c r="B13" s="143" t="s">
        <v>222</v>
      </c>
      <c r="C13" s="142">
        <v>0</v>
      </c>
      <c r="D13" s="142">
        <v>1</v>
      </c>
      <c r="E13" s="142">
        <f t="shared" si="1"/>
        <v>1</v>
      </c>
      <c r="G13" s="150" t="s">
        <v>150</v>
      </c>
      <c r="H13" s="151" t="s">
        <v>314</v>
      </c>
      <c r="I13" s="148">
        <v>0</v>
      </c>
      <c r="J13" s="148">
        <v>1</v>
      </c>
      <c r="K13" s="149">
        <f t="shared" si="0"/>
        <v>1</v>
      </c>
    </row>
    <row r="14" spans="1:11" ht="17.25" customHeight="1">
      <c r="A14" s="143" t="s">
        <v>100</v>
      </c>
      <c r="B14" s="143" t="s">
        <v>232</v>
      </c>
      <c r="C14" s="142">
        <v>0</v>
      </c>
      <c r="D14" s="142">
        <v>16</v>
      </c>
      <c r="E14" s="142">
        <f t="shared" si="1"/>
        <v>16</v>
      </c>
      <c r="G14" s="150" t="s">
        <v>151</v>
      </c>
      <c r="H14" s="151" t="s">
        <v>314</v>
      </c>
      <c r="I14" s="148">
        <v>4</v>
      </c>
      <c r="J14" s="148">
        <v>2</v>
      </c>
      <c r="K14" s="149">
        <f t="shared" si="0"/>
        <v>6</v>
      </c>
    </row>
    <row r="15" spans="1:11" ht="17.25" customHeight="1">
      <c r="A15" s="143" t="s">
        <v>100</v>
      </c>
      <c r="B15" s="143" t="s">
        <v>223</v>
      </c>
      <c r="C15" s="142">
        <v>1</v>
      </c>
      <c r="D15" s="142">
        <v>4</v>
      </c>
      <c r="E15" s="142">
        <f t="shared" si="1"/>
        <v>5</v>
      </c>
      <c r="G15" s="150" t="s">
        <v>152</v>
      </c>
      <c r="H15" s="151" t="s">
        <v>314</v>
      </c>
      <c r="I15" s="148">
        <v>2</v>
      </c>
      <c r="J15" s="148">
        <v>5</v>
      </c>
      <c r="K15" s="149">
        <f t="shared" si="0"/>
        <v>7</v>
      </c>
    </row>
    <row r="16" spans="1:11" ht="17.25" customHeight="1">
      <c r="A16" s="143" t="s">
        <v>100</v>
      </c>
      <c r="B16" s="143" t="s">
        <v>230</v>
      </c>
      <c r="C16" s="142">
        <v>0</v>
      </c>
      <c r="D16" s="142">
        <v>1</v>
      </c>
      <c r="E16" s="142">
        <f t="shared" si="1"/>
        <v>1</v>
      </c>
      <c r="G16" s="150" t="s">
        <v>153</v>
      </c>
      <c r="H16" s="151" t="s">
        <v>314</v>
      </c>
      <c r="I16" s="148">
        <v>0</v>
      </c>
      <c r="J16" s="148">
        <v>2</v>
      </c>
      <c r="K16" s="149">
        <f t="shared" si="0"/>
        <v>2</v>
      </c>
    </row>
    <row r="17" spans="1:11" ht="17.25" customHeight="1">
      <c r="A17" s="143" t="s">
        <v>100</v>
      </c>
      <c r="B17" s="143" t="s">
        <v>225</v>
      </c>
      <c r="C17" s="142">
        <v>0</v>
      </c>
      <c r="D17" s="142">
        <v>1</v>
      </c>
      <c r="E17" s="142">
        <f t="shared" si="1"/>
        <v>1</v>
      </c>
      <c r="G17" s="150" t="s">
        <v>154</v>
      </c>
      <c r="H17" s="151" t="s">
        <v>314</v>
      </c>
      <c r="I17" s="148">
        <v>2</v>
      </c>
      <c r="J17" s="148">
        <v>1</v>
      </c>
      <c r="K17" s="149">
        <f t="shared" si="0"/>
        <v>3</v>
      </c>
    </row>
    <row r="18" spans="1:11" ht="17.25" customHeight="1">
      <c r="A18" s="143" t="s">
        <v>100</v>
      </c>
      <c r="B18" s="143" t="s">
        <v>35</v>
      </c>
      <c r="C18" s="142">
        <v>7</v>
      </c>
      <c r="D18" s="142">
        <v>28</v>
      </c>
      <c r="E18" s="142">
        <f t="shared" si="1"/>
        <v>35</v>
      </c>
      <c r="G18" s="150" t="s">
        <v>156</v>
      </c>
      <c r="H18" s="151" t="s">
        <v>314</v>
      </c>
      <c r="I18" s="148">
        <v>2</v>
      </c>
      <c r="J18" s="148">
        <v>8</v>
      </c>
      <c r="K18" s="149">
        <f t="shared" si="0"/>
        <v>10</v>
      </c>
    </row>
    <row r="19" spans="1:11" ht="17.25" customHeight="1">
      <c r="A19" s="143" t="s">
        <v>100</v>
      </c>
      <c r="B19" s="143" t="s">
        <v>304</v>
      </c>
      <c r="C19" s="142">
        <v>0</v>
      </c>
      <c r="D19" s="142">
        <v>1</v>
      </c>
      <c r="E19" s="142">
        <f t="shared" si="1"/>
        <v>1</v>
      </c>
      <c r="G19" s="150" t="s">
        <v>157</v>
      </c>
      <c r="H19" s="151" t="s">
        <v>314</v>
      </c>
      <c r="I19" s="148">
        <v>8</v>
      </c>
      <c r="J19" s="148">
        <v>1</v>
      </c>
      <c r="K19" s="149">
        <f t="shared" si="0"/>
        <v>9</v>
      </c>
    </row>
    <row r="20" spans="1:11" ht="17.25" customHeight="1">
      <c r="A20" s="143" t="s">
        <v>100</v>
      </c>
      <c r="B20" s="143" t="s">
        <v>305</v>
      </c>
      <c r="C20" s="142">
        <v>2</v>
      </c>
      <c r="D20" s="142">
        <v>0</v>
      </c>
      <c r="E20" s="142">
        <f t="shared" si="1"/>
        <v>2</v>
      </c>
      <c r="G20" s="150" t="s">
        <v>158</v>
      </c>
      <c r="H20" s="151" t="s">
        <v>314</v>
      </c>
      <c r="I20" s="148">
        <v>1</v>
      </c>
      <c r="J20" s="148">
        <v>5</v>
      </c>
      <c r="K20" s="149">
        <f t="shared" si="0"/>
        <v>6</v>
      </c>
    </row>
    <row r="21" spans="1:11" ht="17.25" customHeight="1">
      <c r="A21" s="143" t="s">
        <v>101</v>
      </c>
      <c r="B21" s="143" t="s">
        <v>306</v>
      </c>
      <c r="C21" s="142">
        <v>0</v>
      </c>
      <c r="D21" s="142">
        <v>1</v>
      </c>
      <c r="E21" s="142">
        <f t="shared" si="1"/>
        <v>1</v>
      </c>
      <c r="G21" s="150" t="s">
        <v>159</v>
      </c>
      <c r="H21" s="151" t="s">
        <v>314</v>
      </c>
      <c r="I21" s="148">
        <v>1</v>
      </c>
      <c r="J21" s="148">
        <v>2</v>
      </c>
      <c r="K21" s="149">
        <f t="shared" si="0"/>
        <v>3</v>
      </c>
    </row>
    <row r="22" spans="1:11" ht="17.25" customHeight="1">
      <c r="A22" s="143" t="s">
        <v>101</v>
      </c>
      <c r="B22" s="143" t="s">
        <v>307</v>
      </c>
      <c r="C22" s="142">
        <v>0</v>
      </c>
      <c r="D22" s="142">
        <v>2</v>
      </c>
      <c r="E22" s="142">
        <f t="shared" si="1"/>
        <v>2</v>
      </c>
      <c r="G22" s="150" t="s">
        <v>160</v>
      </c>
      <c r="H22" s="151" t="s">
        <v>315</v>
      </c>
      <c r="I22" s="148">
        <v>1</v>
      </c>
      <c r="J22" s="148">
        <v>0</v>
      </c>
      <c r="K22" s="149">
        <f t="shared" si="0"/>
        <v>1</v>
      </c>
    </row>
    <row r="23" spans="1:11" ht="17.25" customHeight="1">
      <c r="A23" s="143" t="s">
        <v>101</v>
      </c>
      <c r="B23" s="143" t="s">
        <v>232</v>
      </c>
      <c r="C23" s="142">
        <v>0</v>
      </c>
      <c r="D23" s="142">
        <v>1</v>
      </c>
      <c r="E23" s="142">
        <f t="shared" si="1"/>
        <v>1</v>
      </c>
      <c r="G23" s="150" t="s">
        <v>161</v>
      </c>
      <c r="H23" s="151" t="s">
        <v>314</v>
      </c>
      <c r="I23" s="148">
        <v>0</v>
      </c>
      <c r="J23" s="148">
        <v>1</v>
      </c>
      <c r="K23" s="149">
        <f t="shared" si="0"/>
        <v>1</v>
      </c>
    </row>
    <row r="24" spans="1:11" ht="17.25" customHeight="1">
      <c r="A24" s="143" t="s">
        <v>101</v>
      </c>
      <c r="B24" s="143" t="s">
        <v>244</v>
      </c>
      <c r="C24" s="142">
        <v>0</v>
      </c>
      <c r="D24" s="142">
        <v>1</v>
      </c>
      <c r="E24" s="142">
        <f t="shared" si="1"/>
        <v>1</v>
      </c>
      <c r="G24" s="150" t="s">
        <v>162</v>
      </c>
      <c r="H24" s="151" t="s">
        <v>314</v>
      </c>
      <c r="I24" s="148">
        <v>12</v>
      </c>
      <c r="J24" s="148">
        <v>3</v>
      </c>
      <c r="K24" s="149">
        <f t="shared" si="0"/>
        <v>15</v>
      </c>
    </row>
    <row r="25" spans="1:11" ht="17.25" customHeight="1">
      <c r="A25" s="143" t="s">
        <v>101</v>
      </c>
      <c r="B25" s="143" t="s">
        <v>35</v>
      </c>
      <c r="C25" s="142">
        <v>0</v>
      </c>
      <c r="D25" s="142">
        <v>3</v>
      </c>
      <c r="E25" s="142">
        <f t="shared" si="1"/>
        <v>3</v>
      </c>
      <c r="G25" s="152"/>
      <c r="H25" s="152"/>
      <c r="I25" s="149">
        <f>SUM(I2:I24)</f>
        <v>75</v>
      </c>
      <c r="J25" s="149">
        <f>SUM(J2:J24)</f>
        <v>66</v>
      </c>
      <c r="K25" s="149">
        <f t="shared" si="0"/>
        <v>141</v>
      </c>
    </row>
    <row r="26" spans="1:11" ht="17.25" customHeight="1">
      <c r="A26" s="143" t="s">
        <v>101</v>
      </c>
      <c r="B26" s="143" t="s">
        <v>308</v>
      </c>
      <c r="C26" s="142">
        <v>0</v>
      </c>
      <c r="D26" s="142">
        <v>1</v>
      </c>
      <c r="E26" s="142">
        <f t="shared" si="1"/>
        <v>1</v>
      </c>
    </row>
    <row r="27" spans="1:11" ht="17.25" customHeight="1">
      <c r="A27" s="143" t="s">
        <v>101</v>
      </c>
      <c r="B27" s="143" t="s">
        <v>239</v>
      </c>
      <c r="C27" s="142">
        <v>2</v>
      </c>
      <c r="D27" s="142">
        <v>0</v>
      </c>
      <c r="E27" s="142">
        <f t="shared" si="1"/>
        <v>2</v>
      </c>
    </row>
    <row r="28" spans="1:11" ht="17.25" customHeight="1">
      <c r="A28" s="143" t="s">
        <v>101</v>
      </c>
      <c r="B28" s="143" t="s">
        <v>309</v>
      </c>
      <c r="C28" s="142">
        <v>0</v>
      </c>
      <c r="D28" s="142">
        <v>3</v>
      </c>
      <c r="E28" s="142">
        <f t="shared" si="1"/>
        <v>3</v>
      </c>
    </row>
    <row r="29" spans="1:11" ht="17.25" customHeight="1">
      <c r="A29" s="143" t="s">
        <v>102</v>
      </c>
      <c r="B29" s="143" t="s">
        <v>306</v>
      </c>
      <c r="C29" s="142">
        <v>0</v>
      </c>
      <c r="D29" s="142">
        <v>1</v>
      </c>
      <c r="E29" s="142">
        <f t="shared" si="1"/>
        <v>1</v>
      </c>
    </row>
    <row r="30" spans="1:11" ht="17.25" customHeight="1">
      <c r="A30" s="143" t="s">
        <v>102</v>
      </c>
      <c r="B30" s="143" t="s">
        <v>233</v>
      </c>
      <c r="C30" s="142">
        <v>0</v>
      </c>
      <c r="D30" s="142">
        <v>1</v>
      </c>
      <c r="E30" s="142">
        <f t="shared" si="1"/>
        <v>1</v>
      </c>
    </row>
    <row r="31" spans="1:11" ht="17.25" customHeight="1">
      <c r="A31" s="143" t="s">
        <v>102</v>
      </c>
      <c r="B31" s="143" t="s">
        <v>310</v>
      </c>
      <c r="C31" s="142">
        <v>1</v>
      </c>
      <c r="D31" s="142">
        <v>0</v>
      </c>
      <c r="E31" s="142">
        <f t="shared" si="1"/>
        <v>1</v>
      </c>
    </row>
    <row r="32" spans="1:11" ht="17.25" customHeight="1">
      <c r="A32" s="143" t="s">
        <v>102</v>
      </c>
      <c r="B32" s="143" t="s">
        <v>230</v>
      </c>
      <c r="C32" s="142">
        <v>1</v>
      </c>
      <c r="D32" s="142">
        <v>0</v>
      </c>
      <c r="E32" s="142">
        <f t="shared" si="1"/>
        <v>1</v>
      </c>
    </row>
    <row r="33" spans="1:5" ht="17.25" customHeight="1">
      <c r="A33" s="143" t="s">
        <v>102</v>
      </c>
      <c r="B33" s="143" t="s">
        <v>35</v>
      </c>
      <c r="C33" s="142">
        <v>0</v>
      </c>
      <c r="D33" s="142">
        <v>2</v>
      </c>
      <c r="E33" s="142">
        <f t="shared" si="1"/>
        <v>2</v>
      </c>
    </row>
    <row r="34" spans="1:5" ht="17.25" customHeight="1">
      <c r="A34" s="143" t="s">
        <v>26</v>
      </c>
      <c r="B34" s="143" t="s">
        <v>232</v>
      </c>
      <c r="C34" s="142">
        <v>0</v>
      </c>
      <c r="D34" s="142">
        <v>2</v>
      </c>
      <c r="E34" s="142">
        <f t="shared" si="1"/>
        <v>2</v>
      </c>
    </row>
    <row r="35" spans="1:5" ht="17.25" customHeight="1">
      <c r="A35" s="143" t="s">
        <v>26</v>
      </c>
      <c r="B35" s="143" t="s">
        <v>223</v>
      </c>
      <c r="C35" s="142">
        <v>0</v>
      </c>
      <c r="D35" s="142">
        <v>1</v>
      </c>
      <c r="E35" s="142">
        <f t="shared" si="1"/>
        <v>1</v>
      </c>
    </row>
    <row r="36" spans="1:5" ht="17.25" customHeight="1">
      <c r="A36" s="143" t="s">
        <v>26</v>
      </c>
      <c r="B36" s="143" t="s">
        <v>230</v>
      </c>
      <c r="C36" s="142">
        <v>0</v>
      </c>
      <c r="D36" s="142">
        <v>1</v>
      </c>
      <c r="E36" s="142">
        <f t="shared" si="1"/>
        <v>1</v>
      </c>
    </row>
    <row r="37" spans="1:5" ht="17.25" customHeight="1">
      <c r="A37" s="143" t="s">
        <v>26</v>
      </c>
      <c r="B37" s="143" t="s">
        <v>225</v>
      </c>
      <c r="C37" s="142">
        <v>1</v>
      </c>
      <c r="D37" s="142">
        <v>0</v>
      </c>
      <c r="E37" s="142">
        <f t="shared" si="1"/>
        <v>1</v>
      </c>
    </row>
    <row r="38" spans="1:5" ht="17.25" customHeight="1">
      <c r="A38" s="143" t="s">
        <v>26</v>
      </c>
      <c r="B38" s="143" t="s">
        <v>35</v>
      </c>
      <c r="C38" s="142">
        <v>21</v>
      </c>
      <c r="D38" s="142">
        <v>27</v>
      </c>
      <c r="E38" s="142">
        <f t="shared" si="1"/>
        <v>48</v>
      </c>
    </row>
    <row r="39" spans="1:5" ht="17.25" customHeight="1">
      <c r="A39" s="143" t="s">
        <v>27</v>
      </c>
      <c r="B39" s="143" t="s">
        <v>232</v>
      </c>
      <c r="C39" s="142">
        <v>0</v>
      </c>
      <c r="D39" s="142">
        <v>2</v>
      </c>
      <c r="E39" s="142">
        <f t="shared" si="1"/>
        <v>2</v>
      </c>
    </row>
    <row r="40" spans="1:5" ht="17.25" customHeight="1">
      <c r="A40" s="143" t="s">
        <v>27</v>
      </c>
      <c r="B40" s="143" t="s">
        <v>223</v>
      </c>
      <c r="C40" s="142">
        <v>1</v>
      </c>
      <c r="D40" s="142">
        <v>0</v>
      </c>
      <c r="E40" s="142">
        <f t="shared" si="1"/>
        <v>1</v>
      </c>
    </row>
    <row r="41" spans="1:5" ht="17.25" customHeight="1">
      <c r="A41" s="143" t="s">
        <v>27</v>
      </c>
      <c r="B41" s="143" t="s">
        <v>230</v>
      </c>
      <c r="C41" s="142">
        <v>0</v>
      </c>
      <c r="D41" s="142">
        <v>1</v>
      </c>
      <c r="E41" s="142">
        <f t="shared" si="1"/>
        <v>1</v>
      </c>
    </row>
    <row r="42" spans="1:5" ht="17.25" customHeight="1">
      <c r="A42" s="143" t="s">
        <v>27</v>
      </c>
      <c r="B42" s="143" t="s">
        <v>225</v>
      </c>
      <c r="C42" s="142">
        <v>1</v>
      </c>
      <c r="D42" s="142">
        <v>1</v>
      </c>
      <c r="E42" s="142">
        <f t="shared" si="1"/>
        <v>2</v>
      </c>
    </row>
    <row r="43" spans="1:5" ht="17.25" customHeight="1">
      <c r="A43" s="143" t="s">
        <v>27</v>
      </c>
      <c r="B43" s="143" t="s">
        <v>35</v>
      </c>
      <c r="C43" s="142">
        <v>20</v>
      </c>
      <c r="D43" s="142">
        <v>27</v>
      </c>
      <c r="E43" s="142">
        <f t="shared" si="1"/>
        <v>47</v>
      </c>
    </row>
    <row r="44" spans="1:5" ht="17.25" customHeight="1">
      <c r="A44" s="143" t="s">
        <v>103</v>
      </c>
      <c r="B44" s="143" t="s">
        <v>306</v>
      </c>
      <c r="C44" s="142">
        <v>0</v>
      </c>
      <c r="D44" s="142">
        <v>1</v>
      </c>
      <c r="E44" s="142">
        <f t="shared" si="1"/>
        <v>1</v>
      </c>
    </row>
    <row r="45" spans="1:5" ht="17.25" customHeight="1">
      <c r="A45" s="143" t="s">
        <v>103</v>
      </c>
      <c r="B45" s="143" t="s">
        <v>232</v>
      </c>
      <c r="C45" s="142">
        <v>0</v>
      </c>
      <c r="D45" s="142">
        <v>1</v>
      </c>
      <c r="E45" s="142">
        <f t="shared" si="1"/>
        <v>1</v>
      </c>
    </row>
    <row r="46" spans="1:5" ht="17.25" customHeight="1">
      <c r="A46" s="143" t="s">
        <v>103</v>
      </c>
      <c r="B46" s="143" t="s">
        <v>311</v>
      </c>
      <c r="C46" s="142">
        <v>0</v>
      </c>
      <c r="D46" s="142">
        <v>1</v>
      </c>
      <c r="E46" s="142">
        <f t="shared" si="1"/>
        <v>1</v>
      </c>
    </row>
    <row r="47" spans="1:5" ht="17.25" customHeight="1">
      <c r="A47" s="143" t="s">
        <v>103</v>
      </c>
      <c r="B47" s="143" t="s">
        <v>230</v>
      </c>
      <c r="C47" s="142">
        <v>0</v>
      </c>
      <c r="D47" s="142">
        <v>0</v>
      </c>
      <c r="E47" s="142">
        <f t="shared" si="1"/>
        <v>0</v>
      </c>
    </row>
    <row r="48" spans="1:5" ht="17.25" customHeight="1">
      <c r="A48" s="143" t="s">
        <v>155</v>
      </c>
      <c r="B48" s="143" t="s">
        <v>230</v>
      </c>
      <c r="C48" s="142">
        <v>1</v>
      </c>
      <c r="D48" s="142">
        <v>0</v>
      </c>
      <c r="E48" s="142">
        <f t="shared" si="1"/>
        <v>1</v>
      </c>
    </row>
    <row r="49" spans="1:5" ht="17.25" customHeight="1">
      <c r="A49" s="143" t="s">
        <v>155</v>
      </c>
      <c r="B49" s="143" t="s">
        <v>35</v>
      </c>
      <c r="C49" s="142">
        <v>0</v>
      </c>
      <c r="D49" s="142">
        <v>1</v>
      </c>
      <c r="E49" s="142">
        <f t="shared" si="1"/>
        <v>1</v>
      </c>
    </row>
    <row r="50" spans="1:5" ht="17.25" customHeight="1">
      <c r="A50" s="143" t="s">
        <v>104</v>
      </c>
      <c r="B50" s="143" t="s">
        <v>232</v>
      </c>
      <c r="C50" s="142">
        <v>0</v>
      </c>
      <c r="D50" s="142">
        <v>0</v>
      </c>
      <c r="E50" s="142">
        <f t="shared" si="1"/>
        <v>0</v>
      </c>
    </row>
    <row r="51" spans="1:5" ht="17.25" customHeight="1">
      <c r="A51" s="143" t="s">
        <v>104</v>
      </c>
      <c r="B51" s="143" t="s">
        <v>230</v>
      </c>
      <c r="C51" s="142">
        <v>1</v>
      </c>
      <c r="D51" s="142">
        <v>0</v>
      </c>
      <c r="E51" s="142">
        <f t="shared" si="1"/>
        <v>1</v>
      </c>
    </row>
    <row r="52" spans="1:5" ht="17.25" customHeight="1">
      <c r="A52" s="143" t="s">
        <v>104</v>
      </c>
      <c r="B52" s="143" t="s">
        <v>35</v>
      </c>
      <c r="C52" s="142">
        <v>1</v>
      </c>
      <c r="D52" s="142">
        <v>5</v>
      </c>
      <c r="E52" s="142">
        <f t="shared" si="1"/>
        <v>6</v>
      </c>
    </row>
    <row r="53" spans="1:5" ht="17.25" customHeight="1">
      <c r="A53" s="143" t="s">
        <v>104</v>
      </c>
      <c r="B53" s="143" t="s">
        <v>309</v>
      </c>
      <c r="C53" s="142">
        <v>0</v>
      </c>
      <c r="D53" s="142">
        <v>2</v>
      </c>
      <c r="E53" s="142">
        <f t="shared" si="1"/>
        <v>2</v>
      </c>
    </row>
    <row r="54" spans="1:5" ht="17.25" customHeight="1">
      <c r="A54" s="143" t="s">
        <v>105</v>
      </c>
      <c r="B54" s="143" t="s">
        <v>232</v>
      </c>
      <c r="C54" s="142">
        <v>0</v>
      </c>
      <c r="D54" s="142">
        <v>0</v>
      </c>
      <c r="E54" s="142">
        <f t="shared" si="1"/>
        <v>0</v>
      </c>
    </row>
    <row r="55" spans="1:5" ht="17.25" customHeight="1">
      <c r="A55" s="143" t="s">
        <v>105</v>
      </c>
      <c r="B55" s="143" t="s">
        <v>230</v>
      </c>
      <c r="C55" s="142">
        <v>0</v>
      </c>
      <c r="D55" s="142">
        <v>1</v>
      </c>
      <c r="E55" s="142">
        <f t="shared" si="1"/>
        <v>1</v>
      </c>
    </row>
    <row r="56" spans="1:5" ht="17.25" customHeight="1">
      <c r="A56" s="143" t="s">
        <v>105</v>
      </c>
      <c r="B56" s="143" t="s">
        <v>35</v>
      </c>
      <c r="C56" s="142">
        <v>4</v>
      </c>
      <c r="D56" s="142">
        <v>6</v>
      </c>
      <c r="E56" s="142">
        <f t="shared" si="1"/>
        <v>10</v>
      </c>
    </row>
    <row r="57" spans="1:5" ht="17.25" customHeight="1">
      <c r="A57" s="143" t="s">
        <v>24</v>
      </c>
      <c r="B57" s="143" t="s">
        <v>232</v>
      </c>
      <c r="C57" s="142">
        <v>0</v>
      </c>
      <c r="D57" s="142">
        <v>2</v>
      </c>
      <c r="E57" s="142">
        <f t="shared" si="1"/>
        <v>2</v>
      </c>
    </row>
    <row r="58" spans="1:5" ht="17.25" customHeight="1">
      <c r="A58" s="143" t="s">
        <v>24</v>
      </c>
      <c r="B58" s="143" t="s">
        <v>230</v>
      </c>
      <c r="C58" s="142">
        <v>1</v>
      </c>
      <c r="D58" s="142">
        <v>0</v>
      </c>
      <c r="E58" s="142">
        <f t="shared" si="1"/>
        <v>1</v>
      </c>
    </row>
    <row r="59" spans="1:5" ht="17.25" customHeight="1">
      <c r="A59" s="143" t="s">
        <v>24</v>
      </c>
      <c r="B59" s="143" t="s">
        <v>35</v>
      </c>
      <c r="C59" s="142">
        <v>5</v>
      </c>
      <c r="D59" s="142">
        <v>9</v>
      </c>
      <c r="E59" s="142">
        <f t="shared" si="1"/>
        <v>14</v>
      </c>
    </row>
    <row r="60" spans="1:5" ht="17.25" customHeight="1">
      <c r="A60" s="143" t="s">
        <v>25</v>
      </c>
      <c r="B60" s="143" t="s">
        <v>232</v>
      </c>
      <c r="C60" s="142">
        <v>0</v>
      </c>
      <c r="D60" s="142">
        <v>2</v>
      </c>
      <c r="E60" s="142">
        <f t="shared" si="1"/>
        <v>2</v>
      </c>
    </row>
    <row r="61" spans="1:5" ht="17.25" customHeight="1">
      <c r="A61" s="143" t="s">
        <v>25</v>
      </c>
      <c r="B61" s="143" t="s">
        <v>230</v>
      </c>
      <c r="C61" s="142">
        <v>1</v>
      </c>
      <c r="D61" s="142">
        <v>0</v>
      </c>
      <c r="E61" s="142">
        <f t="shared" si="1"/>
        <v>1</v>
      </c>
    </row>
    <row r="62" spans="1:5" ht="17.25" customHeight="1">
      <c r="A62" s="143" t="s">
        <v>25</v>
      </c>
      <c r="B62" s="143" t="s">
        <v>35</v>
      </c>
      <c r="C62" s="142">
        <v>6</v>
      </c>
      <c r="D62" s="142">
        <v>8</v>
      </c>
      <c r="E62" s="142">
        <f t="shared" si="1"/>
        <v>14</v>
      </c>
    </row>
    <row r="63" spans="1:5" ht="17.25" customHeight="1">
      <c r="A63" s="143" t="s">
        <v>106</v>
      </c>
      <c r="B63" s="143" t="s">
        <v>312</v>
      </c>
      <c r="C63" s="142">
        <v>0</v>
      </c>
      <c r="D63" s="142">
        <v>2</v>
      </c>
      <c r="E63" s="142">
        <f t="shared" si="1"/>
        <v>2</v>
      </c>
    </row>
    <row r="64" spans="1:5" ht="17.25" customHeight="1">
      <c r="A64" s="143" t="s">
        <v>106</v>
      </c>
      <c r="B64" s="143" t="s">
        <v>232</v>
      </c>
      <c r="C64" s="142">
        <v>0</v>
      </c>
      <c r="D64" s="142">
        <v>5</v>
      </c>
      <c r="E64" s="142">
        <f t="shared" si="1"/>
        <v>5</v>
      </c>
    </row>
    <row r="65" spans="1:5" ht="17.25" customHeight="1">
      <c r="A65" s="143" t="s">
        <v>106</v>
      </c>
      <c r="B65" s="143" t="s">
        <v>225</v>
      </c>
      <c r="C65" s="142">
        <v>1</v>
      </c>
      <c r="D65" s="142">
        <v>0</v>
      </c>
      <c r="E65" s="142">
        <f t="shared" si="1"/>
        <v>1</v>
      </c>
    </row>
    <row r="66" spans="1:5" ht="17.25" customHeight="1">
      <c r="A66" s="143" t="s">
        <v>106</v>
      </c>
      <c r="B66" s="143" t="s">
        <v>35</v>
      </c>
      <c r="C66" s="142">
        <v>4</v>
      </c>
      <c r="D66" s="142">
        <v>14</v>
      </c>
      <c r="E66" s="142">
        <f t="shared" si="1"/>
        <v>18</v>
      </c>
    </row>
    <row r="67" spans="1:5" ht="17.25" customHeight="1">
      <c r="A67" s="143" t="s">
        <v>23</v>
      </c>
      <c r="B67" s="143" t="s">
        <v>312</v>
      </c>
      <c r="C67" s="142">
        <v>0</v>
      </c>
      <c r="D67" s="142">
        <v>2</v>
      </c>
      <c r="E67" s="142">
        <f t="shared" ref="E67:E71" si="2">SUM(C67:D67)</f>
        <v>2</v>
      </c>
    </row>
    <row r="68" spans="1:5" ht="17.25" customHeight="1">
      <c r="A68" s="143" t="s">
        <v>23</v>
      </c>
      <c r="B68" s="143" t="s">
        <v>230</v>
      </c>
      <c r="C68" s="142">
        <v>1</v>
      </c>
      <c r="D68" s="142">
        <v>0</v>
      </c>
      <c r="E68" s="142">
        <f t="shared" si="2"/>
        <v>1</v>
      </c>
    </row>
    <row r="69" spans="1:5" ht="17.25" customHeight="1">
      <c r="A69" s="143" t="s">
        <v>23</v>
      </c>
      <c r="B69" s="143" t="s">
        <v>225</v>
      </c>
      <c r="C69" s="142">
        <v>0</v>
      </c>
      <c r="D69" s="142">
        <v>0</v>
      </c>
      <c r="E69" s="142">
        <f t="shared" si="2"/>
        <v>0</v>
      </c>
    </row>
    <row r="70" spans="1:5" ht="17.25" customHeight="1">
      <c r="A70" s="143" t="s">
        <v>23</v>
      </c>
      <c r="B70" s="143" t="s">
        <v>35</v>
      </c>
      <c r="C70" s="142">
        <v>8</v>
      </c>
      <c r="D70" s="142">
        <v>18</v>
      </c>
      <c r="E70" s="142">
        <f t="shared" si="2"/>
        <v>26</v>
      </c>
    </row>
    <row r="71" spans="1:5" ht="17.25" customHeight="1">
      <c r="A71" s="143" t="s">
        <v>23</v>
      </c>
      <c r="B71" s="143" t="s">
        <v>313</v>
      </c>
      <c r="C71" s="142">
        <v>0</v>
      </c>
      <c r="D71" s="142">
        <v>5</v>
      </c>
      <c r="E71" s="142">
        <f t="shared" si="2"/>
        <v>5</v>
      </c>
    </row>
    <row r="72" spans="1:5" ht="17.25" customHeight="1">
      <c r="A72" s="144"/>
      <c r="B72" s="144"/>
      <c r="C72" s="145">
        <f>SUM(C2:C71)</f>
        <v>104</v>
      </c>
      <c r="D72" s="145">
        <f>SUM(D2:D71)</f>
        <v>253</v>
      </c>
      <c r="E72" s="145">
        <f>SUM(C72:D72)</f>
        <v>357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6776D-DE92-4AF0-B37D-B4A4926020CF}">
  <dimension ref="A1:CB126"/>
  <sheetViews>
    <sheetView topLeftCell="A70" workbookViewId="0">
      <selection activeCell="O92" sqref="O92"/>
    </sheetView>
  </sheetViews>
  <sheetFormatPr defaultColWidth="9.140625" defaultRowHeight="12.75"/>
  <cols>
    <col min="1" max="1" width="19.85546875" style="188" customWidth="1"/>
    <col min="2" max="2" width="17.28515625" style="189" customWidth="1"/>
    <col min="3" max="3" width="12.140625" style="98" customWidth="1"/>
    <col min="4" max="10" width="6.28515625" style="189" customWidth="1"/>
    <col min="11" max="12" width="11.28515625" style="189" customWidth="1"/>
    <col min="13" max="13" width="8.85546875" style="189" customWidth="1"/>
    <col min="14" max="15" width="11.28515625" style="189" customWidth="1"/>
    <col min="16" max="16" width="7.42578125" style="189" customWidth="1"/>
    <col min="17" max="79" width="6.28515625" style="189" customWidth="1"/>
    <col min="80" max="16384" width="9.140625" style="97"/>
  </cols>
  <sheetData>
    <row r="1" spans="1:79" ht="17.25" customHeight="1">
      <c r="A1" s="374" t="s">
        <v>320</v>
      </c>
      <c r="B1" s="376" t="s">
        <v>321</v>
      </c>
      <c r="C1" s="384" t="s">
        <v>30</v>
      </c>
      <c r="D1" s="376" t="s">
        <v>322</v>
      </c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376"/>
      <c r="AK1" s="376"/>
      <c r="AL1" s="376"/>
      <c r="AM1" s="376"/>
      <c r="AN1" s="376"/>
      <c r="AO1" s="376"/>
      <c r="AP1" s="376"/>
      <c r="AQ1" s="376"/>
      <c r="AR1" s="376"/>
      <c r="AS1" s="376"/>
      <c r="AT1" s="376"/>
      <c r="AU1" s="376"/>
      <c r="AV1" s="376"/>
      <c r="AW1" s="376"/>
      <c r="AX1" s="376"/>
      <c r="AY1" s="376"/>
      <c r="AZ1" s="376"/>
      <c r="BA1" s="376"/>
      <c r="BB1" s="376"/>
      <c r="BC1" s="376"/>
      <c r="BD1" s="376"/>
      <c r="BE1" s="376"/>
      <c r="BF1" s="376"/>
      <c r="BG1" s="376"/>
      <c r="BH1" s="376"/>
      <c r="BI1" s="376"/>
      <c r="BJ1" s="376"/>
      <c r="BK1" s="376"/>
      <c r="BL1" s="376"/>
      <c r="BM1" s="376"/>
      <c r="BN1" s="376"/>
      <c r="BO1" s="376"/>
      <c r="BP1" s="376"/>
      <c r="BQ1" s="376"/>
      <c r="BR1" s="376"/>
      <c r="BS1" s="376"/>
      <c r="BT1" s="376"/>
      <c r="BU1" s="376"/>
      <c r="BV1" s="376"/>
      <c r="BW1" s="376"/>
      <c r="BX1" s="376"/>
      <c r="BY1" s="376"/>
      <c r="BZ1" s="376"/>
      <c r="CA1" s="386"/>
    </row>
    <row r="2" spans="1:79" s="98" customFormat="1" ht="17.25" customHeight="1" thickBot="1">
      <c r="A2" s="375"/>
      <c r="B2" s="377"/>
      <c r="C2" s="385"/>
      <c r="D2" s="153">
        <v>0</v>
      </c>
      <c r="E2" s="153">
        <v>1</v>
      </c>
      <c r="F2" s="153">
        <v>2</v>
      </c>
      <c r="G2" s="153">
        <v>3</v>
      </c>
      <c r="H2" s="153">
        <v>4</v>
      </c>
      <c r="I2" s="153">
        <v>5</v>
      </c>
      <c r="J2" s="153">
        <v>6</v>
      </c>
      <c r="K2" s="153">
        <v>7</v>
      </c>
      <c r="L2" s="153">
        <v>8</v>
      </c>
      <c r="M2" s="153">
        <v>9</v>
      </c>
      <c r="N2" s="153">
        <v>10</v>
      </c>
      <c r="O2" s="153">
        <v>11</v>
      </c>
      <c r="P2" s="153">
        <v>12</v>
      </c>
      <c r="Q2" s="153">
        <v>13</v>
      </c>
      <c r="R2" s="153">
        <v>14</v>
      </c>
      <c r="S2" s="153">
        <v>15</v>
      </c>
      <c r="T2" s="153">
        <v>16</v>
      </c>
      <c r="U2" s="153">
        <v>17</v>
      </c>
      <c r="V2" s="153">
        <v>18</v>
      </c>
      <c r="W2" s="153">
        <v>19</v>
      </c>
      <c r="X2" s="153">
        <v>20</v>
      </c>
      <c r="Y2" s="153">
        <v>21</v>
      </c>
      <c r="Z2" s="153">
        <v>22</v>
      </c>
      <c r="AA2" s="153">
        <v>23</v>
      </c>
      <c r="AB2" s="153">
        <v>24</v>
      </c>
      <c r="AC2" s="153">
        <v>25</v>
      </c>
      <c r="AD2" s="153">
        <v>26</v>
      </c>
      <c r="AE2" s="153">
        <v>27</v>
      </c>
      <c r="AF2" s="153">
        <v>28</v>
      </c>
      <c r="AG2" s="153">
        <v>29</v>
      </c>
      <c r="AH2" s="153">
        <v>30</v>
      </c>
      <c r="AI2" s="153">
        <v>31</v>
      </c>
      <c r="AJ2" s="153">
        <v>32</v>
      </c>
      <c r="AK2" s="153">
        <v>33</v>
      </c>
      <c r="AL2" s="153">
        <v>34</v>
      </c>
      <c r="AM2" s="153">
        <v>35</v>
      </c>
      <c r="AN2" s="153">
        <v>36</v>
      </c>
      <c r="AO2" s="153">
        <v>37</v>
      </c>
      <c r="AP2" s="153">
        <v>38</v>
      </c>
      <c r="AQ2" s="153">
        <v>39</v>
      </c>
      <c r="AR2" s="153">
        <v>40</v>
      </c>
      <c r="AS2" s="153">
        <v>41</v>
      </c>
      <c r="AT2" s="153">
        <v>42</v>
      </c>
      <c r="AU2" s="153">
        <v>43</v>
      </c>
      <c r="AV2" s="153">
        <v>44</v>
      </c>
      <c r="AW2" s="153">
        <v>45</v>
      </c>
      <c r="AX2" s="153">
        <v>46</v>
      </c>
      <c r="AY2" s="153">
        <v>47</v>
      </c>
      <c r="AZ2" s="153">
        <v>48</v>
      </c>
      <c r="BA2" s="153">
        <v>49</v>
      </c>
      <c r="BB2" s="153">
        <v>50</v>
      </c>
      <c r="BC2" s="153">
        <v>51</v>
      </c>
      <c r="BD2" s="153">
        <v>52</v>
      </c>
      <c r="BE2" s="153">
        <v>53</v>
      </c>
      <c r="BF2" s="153">
        <v>54</v>
      </c>
      <c r="BG2" s="153">
        <v>55</v>
      </c>
      <c r="BH2" s="153">
        <v>56</v>
      </c>
      <c r="BI2" s="153">
        <v>57</v>
      </c>
      <c r="BJ2" s="153">
        <v>58</v>
      </c>
      <c r="BK2" s="153">
        <v>59</v>
      </c>
      <c r="BL2" s="153">
        <v>60</v>
      </c>
      <c r="BM2" s="153">
        <v>61</v>
      </c>
      <c r="BN2" s="153">
        <v>62</v>
      </c>
      <c r="BO2" s="153">
        <v>63</v>
      </c>
      <c r="BP2" s="153">
        <v>64</v>
      </c>
      <c r="BQ2" s="153">
        <v>65</v>
      </c>
      <c r="BR2" s="153">
        <v>66</v>
      </c>
      <c r="BS2" s="153">
        <v>67</v>
      </c>
      <c r="BT2" s="153">
        <v>68</v>
      </c>
      <c r="BU2" s="153">
        <v>69</v>
      </c>
      <c r="BV2" s="153">
        <v>70</v>
      </c>
      <c r="BW2" s="153">
        <v>71</v>
      </c>
      <c r="BX2" s="153">
        <v>72</v>
      </c>
      <c r="BY2" s="153">
        <v>73</v>
      </c>
      <c r="BZ2" s="153">
        <v>74</v>
      </c>
      <c r="CA2" s="154" t="s">
        <v>323</v>
      </c>
    </row>
    <row r="3" spans="1:79" ht="6.75" customHeight="1" thickBot="1">
      <c r="A3" s="155"/>
      <c r="B3" s="156"/>
      <c r="C3" s="157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</row>
    <row r="4" spans="1:79" ht="11.25" customHeight="1">
      <c r="A4" s="362" t="s">
        <v>324</v>
      </c>
      <c r="B4" s="158" t="s">
        <v>30</v>
      </c>
      <c r="C4" s="159">
        <v>82614</v>
      </c>
      <c r="D4" s="160">
        <v>1188</v>
      </c>
      <c r="E4" s="161">
        <v>1279</v>
      </c>
      <c r="F4" s="161">
        <v>1313</v>
      </c>
      <c r="G4" s="161">
        <v>1355</v>
      </c>
      <c r="H4" s="161">
        <v>1468</v>
      </c>
      <c r="I4" s="161">
        <v>1543</v>
      </c>
      <c r="J4" s="161">
        <v>1548</v>
      </c>
      <c r="K4" s="161">
        <v>1479</v>
      </c>
      <c r="L4" s="161">
        <v>1377</v>
      </c>
      <c r="M4" s="161">
        <v>1441</v>
      </c>
      <c r="N4" s="161">
        <v>1477</v>
      </c>
      <c r="O4" s="161">
        <v>1615</v>
      </c>
      <c r="P4" s="161">
        <v>1569</v>
      </c>
      <c r="Q4" s="161">
        <v>1671</v>
      </c>
      <c r="R4" s="161">
        <v>1677</v>
      </c>
      <c r="S4" s="161">
        <v>1604</v>
      </c>
      <c r="T4" s="161">
        <v>1543</v>
      </c>
      <c r="U4" s="161">
        <v>1520</v>
      </c>
      <c r="V4" s="161">
        <v>1446</v>
      </c>
      <c r="W4" s="161">
        <v>1327</v>
      </c>
      <c r="X4" s="161">
        <v>980</v>
      </c>
      <c r="Y4" s="161">
        <v>1108</v>
      </c>
      <c r="Z4" s="161">
        <v>1200</v>
      </c>
      <c r="AA4" s="161">
        <v>1216</v>
      </c>
      <c r="AB4" s="161">
        <v>1226</v>
      </c>
      <c r="AC4" s="161">
        <v>1184</v>
      </c>
      <c r="AD4" s="161">
        <v>1252</v>
      </c>
      <c r="AE4" s="161">
        <v>1209</v>
      </c>
      <c r="AF4" s="161">
        <v>1298</v>
      </c>
      <c r="AG4" s="161">
        <v>1221</v>
      </c>
      <c r="AH4" s="161">
        <v>1338</v>
      </c>
      <c r="AI4" s="161">
        <v>1328</v>
      </c>
      <c r="AJ4" s="161">
        <v>1359</v>
      </c>
      <c r="AK4" s="161">
        <v>1394</v>
      </c>
      <c r="AL4" s="161">
        <v>1399</v>
      </c>
      <c r="AM4" s="161">
        <v>1345</v>
      </c>
      <c r="AN4" s="161">
        <v>1274</v>
      </c>
      <c r="AO4" s="161">
        <v>1262</v>
      </c>
      <c r="AP4" s="161">
        <v>1287</v>
      </c>
      <c r="AQ4" s="161">
        <v>1360</v>
      </c>
      <c r="AR4" s="161">
        <v>1253</v>
      </c>
      <c r="AS4" s="161">
        <v>1171</v>
      </c>
      <c r="AT4" s="161">
        <v>1209</v>
      </c>
      <c r="AU4" s="161">
        <v>1241</v>
      </c>
      <c r="AV4" s="161">
        <v>1035</v>
      </c>
      <c r="AW4" s="161">
        <v>886</v>
      </c>
      <c r="AX4" s="161">
        <v>987</v>
      </c>
      <c r="AY4" s="161">
        <v>1251</v>
      </c>
      <c r="AZ4" s="161">
        <v>1170</v>
      </c>
      <c r="BA4" s="161">
        <v>1061</v>
      </c>
      <c r="BB4" s="161">
        <v>938</v>
      </c>
      <c r="BC4" s="161">
        <v>806</v>
      </c>
      <c r="BD4" s="161">
        <v>948</v>
      </c>
      <c r="BE4" s="161">
        <v>856</v>
      </c>
      <c r="BF4" s="161">
        <v>728</v>
      </c>
      <c r="BG4" s="161">
        <v>575</v>
      </c>
      <c r="BH4" s="161">
        <v>613</v>
      </c>
      <c r="BI4" s="161">
        <v>968</v>
      </c>
      <c r="BJ4" s="161">
        <v>753</v>
      </c>
      <c r="BK4" s="161">
        <v>672</v>
      </c>
      <c r="BL4" s="161">
        <v>538</v>
      </c>
      <c r="BM4" s="161">
        <v>492</v>
      </c>
      <c r="BN4" s="161">
        <v>599</v>
      </c>
      <c r="BO4" s="161">
        <v>612</v>
      </c>
      <c r="BP4" s="161">
        <v>458</v>
      </c>
      <c r="BQ4" s="161">
        <v>496</v>
      </c>
      <c r="BR4" s="161">
        <v>356</v>
      </c>
      <c r="BS4" s="161">
        <v>452</v>
      </c>
      <c r="BT4" s="161">
        <v>382</v>
      </c>
      <c r="BU4" s="161">
        <v>362</v>
      </c>
      <c r="BV4" s="161">
        <v>400</v>
      </c>
      <c r="BW4" s="161">
        <v>325</v>
      </c>
      <c r="BX4" s="161">
        <v>363</v>
      </c>
      <c r="BY4" s="161">
        <v>322</v>
      </c>
      <c r="BZ4" s="161">
        <v>330</v>
      </c>
      <c r="CA4" s="162">
        <v>2326</v>
      </c>
    </row>
    <row r="5" spans="1:79" ht="11.25" customHeight="1">
      <c r="A5" s="363"/>
      <c r="B5" s="163" t="s">
        <v>301</v>
      </c>
      <c r="C5" s="164">
        <v>41478</v>
      </c>
      <c r="D5" s="165">
        <v>618</v>
      </c>
      <c r="E5" s="166">
        <v>659</v>
      </c>
      <c r="F5" s="166">
        <v>667</v>
      </c>
      <c r="G5" s="166">
        <v>698</v>
      </c>
      <c r="H5" s="166">
        <v>730</v>
      </c>
      <c r="I5" s="166">
        <v>793</v>
      </c>
      <c r="J5" s="166">
        <v>806</v>
      </c>
      <c r="K5" s="166">
        <v>736</v>
      </c>
      <c r="L5" s="166">
        <v>694</v>
      </c>
      <c r="M5" s="166">
        <v>709</v>
      </c>
      <c r="N5" s="166">
        <v>762</v>
      </c>
      <c r="O5" s="166">
        <v>857</v>
      </c>
      <c r="P5" s="166">
        <v>813</v>
      </c>
      <c r="Q5" s="166">
        <v>866</v>
      </c>
      <c r="R5" s="166">
        <v>879</v>
      </c>
      <c r="S5" s="166">
        <v>797</v>
      </c>
      <c r="T5" s="166">
        <v>772</v>
      </c>
      <c r="U5" s="166">
        <v>768</v>
      </c>
      <c r="V5" s="166">
        <v>694</v>
      </c>
      <c r="W5" s="166">
        <v>668</v>
      </c>
      <c r="X5" s="166">
        <v>385</v>
      </c>
      <c r="Y5" s="166">
        <v>539</v>
      </c>
      <c r="Z5" s="166">
        <v>565</v>
      </c>
      <c r="AA5" s="166">
        <v>624</v>
      </c>
      <c r="AB5" s="166">
        <v>631</v>
      </c>
      <c r="AC5" s="166">
        <v>599</v>
      </c>
      <c r="AD5" s="166">
        <v>609</v>
      </c>
      <c r="AE5" s="166">
        <v>590</v>
      </c>
      <c r="AF5" s="166">
        <v>632</v>
      </c>
      <c r="AG5" s="166">
        <v>587</v>
      </c>
      <c r="AH5" s="166">
        <v>660</v>
      </c>
      <c r="AI5" s="166">
        <v>658</v>
      </c>
      <c r="AJ5" s="166">
        <v>690</v>
      </c>
      <c r="AK5" s="166">
        <v>710</v>
      </c>
      <c r="AL5" s="166">
        <v>739</v>
      </c>
      <c r="AM5" s="166">
        <v>668</v>
      </c>
      <c r="AN5" s="166">
        <v>647</v>
      </c>
      <c r="AO5" s="166">
        <v>620</v>
      </c>
      <c r="AP5" s="166">
        <v>644</v>
      </c>
      <c r="AQ5" s="166">
        <v>695</v>
      </c>
      <c r="AR5" s="166">
        <v>640</v>
      </c>
      <c r="AS5" s="166">
        <v>587</v>
      </c>
      <c r="AT5" s="166">
        <v>635</v>
      </c>
      <c r="AU5" s="166">
        <v>656</v>
      </c>
      <c r="AV5" s="166">
        <v>554</v>
      </c>
      <c r="AW5" s="166">
        <v>476</v>
      </c>
      <c r="AX5" s="166">
        <v>514</v>
      </c>
      <c r="AY5" s="166">
        <v>659</v>
      </c>
      <c r="AZ5" s="166">
        <v>567</v>
      </c>
      <c r="BA5" s="166">
        <v>553</v>
      </c>
      <c r="BB5" s="166">
        <v>483</v>
      </c>
      <c r="BC5" s="166">
        <v>424</v>
      </c>
      <c r="BD5" s="166">
        <v>501</v>
      </c>
      <c r="BE5" s="166">
        <v>436</v>
      </c>
      <c r="BF5" s="166">
        <v>365</v>
      </c>
      <c r="BG5" s="166">
        <v>305</v>
      </c>
      <c r="BH5" s="166">
        <v>327</v>
      </c>
      <c r="BI5" s="166">
        <v>517</v>
      </c>
      <c r="BJ5" s="166">
        <v>367</v>
      </c>
      <c r="BK5" s="166">
        <v>333</v>
      </c>
      <c r="BL5" s="166">
        <v>256</v>
      </c>
      <c r="BM5" s="166">
        <v>243</v>
      </c>
      <c r="BN5" s="166">
        <v>300</v>
      </c>
      <c r="BO5" s="166">
        <v>292</v>
      </c>
      <c r="BP5" s="166">
        <v>207</v>
      </c>
      <c r="BQ5" s="166">
        <v>238</v>
      </c>
      <c r="BR5" s="166">
        <v>165</v>
      </c>
      <c r="BS5" s="166">
        <v>240</v>
      </c>
      <c r="BT5" s="166">
        <v>184</v>
      </c>
      <c r="BU5" s="166">
        <v>173</v>
      </c>
      <c r="BV5" s="166">
        <v>179</v>
      </c>
      <c r="BW5" s="166">
        <v>150</v>
      </c>
      <c r="BX5" s="166">
        <v>152</v>
      </c>
      <c r="BY5" s="166">
        <v>152</v>
      </c>
      <c r="BZ5" s="166">
        <v>159</v>
      </c>
      <c r="CA5" s="167">
        <v>1011</v>
      </c>
    </row>
    <row r="6" spans="1:79" ht="11.25" customHeight="1" thickBot="1">
      <c r="A6" s="364"/>
      <c r="B6" s="168" t="s">
        <v>302</v>
      </c>
      <c r="C6" s="169">
        <v>41136</v>
      </c>
      <c r="D6" s="170">
        <v>570</v>
      </c>
      <c r="E6" s="171">
        <v>620</v>
      </c>
      <c r="F6" s="171">
        <v>646</v>
      </c>
      <c r="G6" s="171">
        <v>657</v>
      </c>
      <c r="H6" s="171">
        <v>738</v>
      </c>
      <c r="I6" s="171">
        <v>750</v>
      </c>
      <c r="J6" s="171">
        <v>742</v>
      </c>
      <c r="K6" s="171">
        <v>743</v>
      </c>
      <c r="L6" s="171">
        <v>683</v>
      </c>
      <c r="M6" s="171">
        <v>732</v>
      </c>
      <c r="N6" s="171">
        <v>715</v>
      </c>
      <c r="O6" s="171">
        <v>758</v>
      </c>
      <c r="P6" s="171">
        <v>756</v>
      </c>
      <c r="Q6" s="171">
        <v>805</v>
      </c>
      <c r="R6" s="171">
        <v>798</v>
      </c>
      <c r="S6" s="171">
        <v>807</v>
      </c>
      <c r="T6" s="171">
        <v>771</v>
      </c>
      <c r="U6" s="171">
        <v>752</v>
      </c>
      <c r="V6" s="171">
        <v>752</v>
      </c>
      <c r="W6" s="171">
        <v>659</v>
      </c>
      <c r="X6" s="171">
        <v>595</v>
      </c>
      <c r="Y6" s="171">
        <v>569</v>
      </c>
      <c r="Z6" s="171">
        <v>635</v>
      </c>
      <c r="AA6" s="171">
        <v>592</v>
      </c>
      <c r="AB6" s="171">
        <v>595</v>
      </c>
      <c r="AC6" s="171">
        <v>585</v>
      </c>
      <c r="AD6" s="171">
        <v>643</v>
      </c>
      <c r="AE6" s="171">
        <v>619</v>
      </c>
      <c r="AF6" s="171">
        <v>666</v>
      </c>
      <c r="AG6" s="171">
        <v>634</v>
      </c>
      <c r="AH6" s="171">
        <v>678</v>
      </c>
      <c r="AI6" s="171">
        <v>670</v>
      </c>
      <c r="AJ6" s="171">
        <v>669</v>
      </c>
      <c r="AK6" s="171">
        <v>684</v>
      </c>
      <c r="AL6" s="171">
        <v>660</v>
      </c>
      <c r="AM6" s="171">
        <v>677</v>
      </c>
      <c r="AN6" s="171">
        <v>627</v>
      </c>
      <c r="AO6" s="171">
        <v>642</v>
      </c>
      <c r="AP6" s="171">
        <v>643</v>
      </c>
      <c r="AQ6" s="171">
        <v>665</v>
      </c>
      <c r="AR6" s="171">
        <v>613</v>
      </c>
      <c r="AS6" s="171">
        <v>584</v>
      </c>
      <c r="AT6" s="171">
        <v>574</v>
      </c>
      <c r="AU6" s="171">
        <v>585</v>
      </c>
      <c r="AV6" s="171">
        <v>481</v>
      </c>
      <c r="AW6" s="171">
        <v>410</v>
      </c>
      <c r="AX6" s="171">
        <v>473</v>
      </c>
      <c r="AY6" s="171">
        <v>592</v>
      </c>
      <c r="AZ6" s="171">
        <v>603</v>
      </c>
      <c r="BA6" s="171">
        <v>508</v>
      </c>
      <c r="BB6" s="171">
        <v>455</v>
      </c>
      <c r="BC6" s="171">
        <v>382</v>
      </c>
      <c r="BD6" s="171">
        <v>447</v>
      </c>
      <c r="BE6" s="171">
        <v>420</v>
      </c>
      <c r="BF6" s="171">
        <v>363</v>
      </c>
      <c r="BG6" s="171">
        <v>270</v>
      </c>
      <c r="BH6" s="171">
        <v>286</v>
      </c>
      <c r="BI6" s="171">
        <v>451</v>
      </c>
      <c r="BJ6" s="171">
        <v>386</v>
      </c>
      <c r="BK6" s="171">
        <v>339</v>
      </c>
      <c r="BL6" s="171">
        <v>282</v>
      </c>
      <c r="BM6" s="171">
        <v>249</v>
      </c>
      <c r="BN6" s="171">
        <v>299</v>
      </c>
      <c r="BO6" s="171">
        <v>320</v>
      </c>
      <c r="BP6" s="171">
        <v>251</v>
      </c>
      <c r="BQ6" s="171">
        <v>258</v>
      </c>
      <c r="BR6" s="171">
        <v>191</v>
      </c>
      <c r="BS6" s="171">
        <v>212</v>
      </c>
      <c r="BT6" s="171">
        <v>198</v>
      </c>
      <c r="BU6" s="171">
        <v>189</v>
      </c>
      <c r="BV6" s="171">
        <v>221</v>
      </c>
      <c r="BW6" s="171">
        <v>175</v>
      </c>
      <c r="BX6" s="171">
        <v>211</v>
      </c>
      <c r="BY6" s="171">
        <v>170</v>
      </c>
      <c r="BZ6" s="171">
        <v>171</v>
      </c>
      <c r="CA6" s="172">
        <v>1315</v>
      </c>
    </row>
    <row r="7" spans="1:79" s="173" customFormat="1" ht="6" customHeight="1" thickBot="1">
      <c r="B7" s="174"/>
      <c r="C7" s="175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</row>
    <row r="8" spans="1:79" s="173" customFormat="1" ht="11.25" customHeight="1">
      <c r="A8" s="362" t="s">
        <v>325</v>
      </c>
      <c r="B8" s="158" t="s">
        <v>30</v>
      </c>
      <c r="C8" s="176">
        <v>83449</v>
      </c>
      <c r="D8" s="177">
        <v>1245</v>
      </c>
      <c r="E8" s="178">
        <v>1282</v>
      </c>
      <c r="F8" s="178">
        <v>1305</v>
      </c>
      <c r="G8" s="178">
        <v>1328</v>
      </c>
      <c r="H8" s="178">
        <v>1370</v>
      </c>
      <c r="I8" s="178">
        <v>1473</v>
      </c>
      <c r="J8" s="178">
        <v>1563</v>
      </c>
      <c r="K8" s="178">
        <v>1540</v>
      </c>
      <c r="L8" s="178">
        <v>1460</v>
      </c>
      <c r="M8" s="178">
        <v>1387</v>
      </c>
      <c r="N8" s="178">
        <v>1434</v>
      </c>
      <c r="O8" s="178">
        <v>1468</v>
      </c>
      <c r="P8" s="178">
        <v>1587</v>
      </c>
      <c r="Q8" s="178">
        <v>1583</v>
      </c>
      <c r="R8" s="178">
        <v>1662</v>
      </c>
      <c r="S8" s="178">
        <v>1672</v>
      </c>
      <c r="T8" s="178">
        <v>1597</v>
      </c>
      <c r="U8" s="178">
        <v>1548</v>
      </c>
      <c r="V8" s="178">
        <v>1418</v>
      </c>
      <c r="W8" s="178">
        <v>1336</v>
      </c>
      <c r="X8" s="178">
        <v>1143</v>
      </c>
      <c r="Y8" s="178">
        <v>1148</v>
      </c>
      <c r="Z8" s="178">
        <v>1188</v>
      </c>
      <c r="AA8" s="178">
        <v>1205</v>
      </c>
      <c r="AB8" s="178">
        <v>1239</v>
      </c>
      <c r="AC8" s="178">
        <v>1224</v>
      </c>
      <c r="AD8" s="178">
        <v>1206</v>
      </c>
      <c r="AE8" s="178">
        <v>1252</v>
      </c>
      <c r="AF8" s="178">
        <v>1207</v>
      </c>
      <c r="AG8" s="178">
        <v>1332</v>
      </c>
      <c r="AH8" s="178">
        <v>1227</v>
      </c>
      <c r="AI8" s="178">
        <v>1341</v>
      </c>
      <c r="AJ8" s="178">
        <v>1328</v>
      </c>
      <c r="AK8" s="178">
        <v>1365</v>
      </c>
      <c r="AL8" s="178">
        <v>1414</v>
      </c>
      <c r="AM8" s="178">
        <v>1398</v>
      </c>
      <c r="AN8" s="178">
        <v>1339</v>
      </c>
      <c r="AO8" s="178">
        <v>1262</v>
      </c>
      <c r="AP8" s="178">
        <v>1254</v>
      </c>
      <c r="AQ8" s="178">
        <v>1300</v>
      </c>
      <c r="AR8" s="178">
        <v>1363</v>
      </c>
      <c r="AS8" s="178">
        <v>1254</v>
      </c>
      <c r="AT8" s="178">
        <v>1158</v>
      </c>
      <c r="AU8" s="178">
        <v>1195</v>
      </c>
      <c r="AV8" s="178">
        <v>1206</v>
      </c>
      <c r="AW8" s="178">
        <v>1033</v>
      </c>
      <c r="AX8" s="178">
        <v>874</v>
      </c>
      <c r="AY8" s="178">
        <v>997</v>
      </c>
      <c r="AZ8" s="178">
        <v>1280</v>
      </c>
      <c r="BA8" s="178">
        <v>1176</v>
      </c>
      <c r="BB8" s="178">
        <v>1033</v>
      </c>
      <c r="BC8" s="178">
        <v>937</v>
      </c>
      <c r="BD8" s="178">
        <v>794</v>
      </c>
      <c r="BE8" s="178">
        <v>1000</v>
      </c>
      <c r="BF8" s="178">
        <v>832</v>
      </c>
      <c r="BG8" s="178">
        <v>733</v>
      </c>
      <c r="BH8" s="178">
        <v>568</v>
      </c>
      <c r="BI8" s="178">
        <v>710</v>
      </c>
      <c r="BJ8" s="178">
        <v>892</v>
      </c>
      <c r="BK8" s="178">
        <v>747</v>
      </c>
      <c r="BL8" s="178">
        <v>673</v>
      </c>
      <c r="BM8" s="178">
        <v>524</v>
      </c>
      <c r="BN8" s="178">
        <v>483</v>
      </c>
      <c r="BO8" s="178">
        <v>637</v>
      </c>
      <c r="BP8" s="178">
        <v>574</v>
      </c>
      <c r="BQ8" s="178">
        <v>462</v>
      </c>
      <c r="BR8" s="178">
        <v>461</v>
      </c>
      <c r="BS8" s="178">
        <v>390</v>
      </c>
      <c r="BT8" s="178">
        <v>420</v>
      </c>
      <c r="BU8" s="178">
        <v>388</v>
      </c>
      <c r="BV8" s="178">
        <v>335</v>
      </c>
      <c r="BW8" s="178">
        <v>385</v>
      </c>
      <c r="BX8" s="178">
        <v>317</v>
      </c>
      <c r="BY8" s="178">
        <v>356</v>
      </c>
      <c r="BZ8" s="178">
        <v>296</v>
      </c>
      <c r="CA8" s="179">
        <v>2336</v>
      </c>
    </row>
    <row r="9" spans="1:79" s="173" customFormat="1" ht="11.25" customHeight="1">
      <c r="A9" s="363"/>
      <c r="B9" s="163" t="s">
        <v>301</v>
      </c>
      <c r="C9" s="180">
        <v>41948</v>
      </c>
      <c r="D9" s="181">
        <v>640</v>
      </c>
      <c r="E9" s="182">
        <v>675</v>
      </c>
      <c r="F9" s="182">
        <v>663</v>
      </c>
      <c r="G9" s="182">
        <v>674</v>
      </c>
      <c r="H9" s="182">
        <v>713</v>
      </c>
      <c r="I9" s="182">
        <v>727</v>
      </c>
      <c r="J9" s="182">
        <v>805</v>
      </c>
      <c r="K9" s="182">
        <v>796</v>
      </c>
      <c r="L9" s="182">
        <v>731</v>
      </c>
      <c r="M9" s="182">
        <v>706</v>
      </c>
      <c r="N9" s="182">
        <v>708</v>
      </c>
      <c r="O9" s="182">
        <v>770</v>
      </c>
      <c r="P9" s="182">
        <v>843</v>
      </c>
      <c r="Q9" s="182">
        <v>813</v>
      </c>
      <c r="R9" s="182">
        <v>853</v>
      </c>
      <c r="S9" s="182">
        <v>880</v>
      </c>
      <c r="T9" s="182">
        <v>800</v>
      </c>
      <c r="U9" s="182">
        <v>768</v>
      </c>
      <c r="V9" s="182">
        <v>700</v>
      </c>
      <c r="W9" s="182">
        <v>638</v>
      </c>
      <c r="X9" s="182">
        <v>508</v>
      </c>
      <c r="Y9" s="182">
        <v>570</v>
      </c>
      <c r="Z9" s="182">
        <v>610</v>
      </c>
      <c r="AA9" s="182">
        <v>573</v>
      </c>
      <c r="AB9" s="182">
        <v>645</v>
      </c>
      <c r="AC9" s="182">
        <v>621</v>
      </c>
      <c r="AD9" s="182">
        <v>610</v>
      </c>
      <c r="AE9" s="182">
        <v>604</v>
      </c>
      <c r="AF9" s="182">
        <v>577</v>
      </c>
      <c r="AG9" s="182">
        <v>640</v>
      </c>
      <c r="AH9" s="182">
        <v>593</v>
      </c>
      <c r="AI9" s="182">
        <v>660</v>
      </c>
      <c r="AJ9" s="182">
        <v>666</v>
      </c>
      <c r="AK9" s="182">
        <v>701</v>
      </c>
      <c r="AL9" s="182">
        <v>725</v>
      </c>
      <c r="AM9" s="182">
        <v>742</v>
      </c>
      <c r="AN9" s="182">
        <v>659</v>
      </c>
      <c r="AO9" s="182">
        <v>646</v>
      </c>
      <c r="AP9" s="182">
        <v>616</v>
      </c>
      <c r="AQ9" s="182">
        <v>642</v>
      </c>
      <c r="AR9" s="182">
        <v>699</v>
      </c>
      <c r="AS9" s="182">
        <v>637</v>
      </c>
      <c r="AT9" s="182">
        <v>583</v>
      </c>
      <c r="AU9" s="182">
        <v>614</v>
      </c>
      <c r="AV9" s="182">
        <v>642</v>
      </c>
      <c r="AW9" s="182">
        <v>552</v>
      </c>
      <c r="AX9" s="182">
        <v>468</v>
      </c>
      <c r="AY9" s="182">
        <v>519</v>
      </c>
      <c r="AZ9" s="182">
        <v>667</v>
      </c>
      <c r="BA9" s="182">
        <v>580</v>
      </c>
      <c r="BB9" s="182">
        <v>541</v>
      </c>
      <c r="BC9" s="182">
        <v>493</v>
      </c>
      <c r="BD9" s="182">
        <v>408</v>
      </c>
      <c r="BE9" s="182">
        <v>524</v>
      </c>
      <c r="BF9" s="182">
        <v>418</v>
      </c>
      <c r="BG9" s="182">
        <v>368</v>
      </c>
      <c r="BH9" s="182">
        <v>301</v>
      </c>
      <c r="BI9" s="182">
        <v>386</v>
      </c>
      <c r="BJ9" s="182">
        <v>461</v>
      </c>
      <c r="BK9" s="182">
        <v>375</v>
      </c>
      <c r="BL9" s="182">
        <v>326</v>
      </c>
      <c r="BM9" s="182">
        <v>249</v>
      </c>
      <c r="BN9" s="182">
        <v>237</v>
      </c>
      <c r="BO9" s="182">
        <v>316</v>
      </c>
      <c r="BP9" s="182">
        <v>280</v>
      </c>
      <c r="BQ9" s="182">
        <v>201</v>
      </c>
      <c r="BR9" s="182">
        <v>221</v>
      </c>
      <c r="BS9" s="182">
        <v>186</v>
      </c>
      <c r="BT9" s="182">
        <v>224</v>
      </c>
      <c r="BU9" s="182">
        <v>185</v>
      </c>
      <c r="BV9" s="182">
        <v>162</v>
      </c>
      <c r="BW9" s="182">
        <v>175</v>
      </c>
      <c r="BX9" s="182">
        <v>143</v>
      </c>
      <c r="BY9" s="182">
        <v>150</v>
      </c>
      <c r="BZ9" s="182">
        <v>134</v>
      </c>
      <c r="CA9" s="183">
        <v>1012</v>
      </c>
    </row>
    <row r="10" spans="1:79" s="173" customFormat="1" ht="11.25" customHeight="1" thickBot="1">
      <c r="A10" s="364"/>
      <c r="B10" s="168" t="s">
        <v>302</v>
      </c>
      <c r="C10" s="184">
        <v>41501</v>
      </c>
      <c r="D10" s="185">
        <v>605</v>
      </c>
      <c r="E10" s="186">
        <v>607</v>
      </c>
      <c r="F10" s="186">
        <v>642</v>
      </c>
      <c r="G10" s="186">
        <v>654</v>
      </c>
      <c r="H10" s="186">
        <v>657</v>
      </c>
      <c r="I10" s="186">
        <v>746</v>
      </c>
      <c r="J10" s="186">
        <v>758</v>
      </c>
      <c r="K10" s="186">
        <v>744</v>
      </c>
      <c r="L10" s="186">
        <v>729</v>
      </c>
      <c r="M10" s="186">
        <v>681</v>
      </c>
      <c r="N10" s="186">
        <v>726</v>
      </c>
      <c r="O10" s="186">
        <v>698</v>
      </c>
      <c r="P10" s="186">
        <v>744</v>
      </c>
      <c r="Q10" s="186">
        <v>770</v>
      </c>
      <c r="R10" s="186">
        <v>809</v>
      </c>
      <c r="S10" s="186">
        <v>792</v>
      </c>
      <c r="T10" s="186">
        <v>797</v>
      </c>
      <c r="U10" s="186">
        <v>780</v>
      </c>
      <c r="V10" s="186">
        <v>718</v>
      </c>
      <c r="W10" s="186">
        <v>698</v>
      </c>
      <c r="X10" s="186">
        <v>635</v>
      </c>
      <c r="Y10" s="186">
        <v>578</v>
      </c>
      <c r="Z10" s="186">
        <v>578</v>
      </c>
      <c r="AA10" s="186">
        <v>632</v>
      </c>
      <c r="AB10" s="186">
        <v>594</v>
      </c>
      <c r="AC10" s="186">
        <v>603</v>
      </c>
      <c r="AD10" s="186">
        <v>596</v>
      </c>
      <c r="AE10" s="186">
        <v>648</v>
      </c>
      <c r="AF10" s="186">
        <v>630</v>
      </c>
      <c r="AG10" s="186">
        <v>692</v>
      </c>
      <c r="AH10" s="186">
        <v>634</v>
      </c>
      <c r="AI10" s="186">
        <v>681</v>
      </c>
      <c r="AJ10" s="186">
        <v>662</v>
      </c>
      <c r="AK10" s="186">
        <v>664</v>
      </c>
      <c r="AL10" s="186">
        <v>689</v>
      </c>
      <c r="AM10" s="186">
        <v>656</v>
      </c>
      <c r="AN10" s="186">
        <v>680</v>
      </c>
      <c r="AO10" s="186">
        <v>616</v>
      </c>
      <c r="AP10" s="186">
        <v>638</v>
      </c>
      <c r="AQ10" s="186">
        <v>658</v>
      </c>
      <c r="AR10" s="186">
        <v>664</v>
      </c>
      <c r="AS10" s="186">
        <v>617</v>
      </c>
      <c r="AT10" s="186">
        <v>575</v>
      </c>
      <c r="AU10" s="186">
        <v>581</v>
      </c>
      <c r="AV10" s="186">
        <v>564</v>
      </c>
      <c r="AW10" s="186">
        <v>481</v>
      </c>
      <c r="AX10" s="186">
        <v>406</v>
      </c>
      <c r="AY10" s="186">
        <v>478</v>
      </c>
      <c r="AZ10" s="186">
        <v>613</v>
      </c>
      <c r="BA10" s="186">
        <v>596</v>
      </c>
      <c r="BB10" s="186">
        <v>492</v>
      </c>
      <c r="BC10" s="186">
        <v>444</v>
      </c>
      <c r="BD10" s="186">
        <v>386</v>
      </c>
      <c r="BE10" s="186">
        <v>476</v>
      </c>
      <c r="BF10" s="186">
        <v>414</v>
      </c>
      <c r="BG10" s="186">
        <v>365</v>
      </c>
      <c r="BH10" s="186">
        <v>267</v>
      </c>
      <c r="BI10" s="186">
        <v>324</v>
      </c>
      <c r="BJ10" s="186">
        <v>431</v>
      </c>
      <c r="BK10" s="186">
        <v>372</v>
      </c>
      <c r="BL10" s="186">
        <v>347</v>
      </c>
      <c r="BM10" s="186">
        <v>275</v>
      </c>
      <c r="BN10" s="186">
        <v>246</v>
      </c>
      <c r="BO10" s="186">
        <v>321</v>
      </c>
      <c r="BP10" s="186">
        <v>294</v>
      </c>
      <c r="BQ10" s="186">
        <v>261</v>
      </c>
      <c r="BR10" s="186">
        <v>240</v>
      </c>
      <c r="BS10" s="186">
        <v>204</v>
      </c>
      <c r="BT10" s="186">
        <v>196</v>
      </c>
      <c r="BU10" s="186">
        <v>203</v>
      </c>
      <c r="BV10" s="186">
        <v>173</v>
      </c>
      <c r="BW10" s="186">
        <v>210</v>
      </c>
      <c r="BX10" s="186">
        <v>174</v>
      </c>
      <c r="BY10" s="186">
        <v>206</v>
      </c>
      <c r="BZ10" s="186">
        <v>162</v>
      </c>
      <c r="CA10" s="187">
        <v>1324</v>
      </c>
    </row>
    <row r="11" spans="1:79" ht="6" customHeight="1" thickBot="1"/>
    <row r="12" spans="1:79" s="195" customFormat="1" ht="11.25" customHeight="1">
      <c r="A12" s="362" t="s">
        <v>326</v>
      </c>
      <c r="B12" s="190" t="s">
        <v>30</v>
      </c>
      <c r="C12" s="191">
        <v>84636</v>
      </c>
      <c r="D12" s="192">
        <v>1305</v>
      </c>
      <c r="E12" s="193">
        <v>1300</v>
      </c>
      <c r="F12" s="193">
        <v>1290</v>
      </c>
      <c r="G12" s="193">
        <v>1334</v>
      </c>
      <c r="H12" s="193">
        <v>1355</v>
      </c>
      <c r="I12" s="193">
        <v>1380</v>
      </c>
      <c r="J12" s="193">
        <v>1493</v>
      </c>
      <c r="K12" s="193">
        <v>1570</v>
      </c>
      <c r="L12" s="193">
        <v>1551</v>
      </c>
      <c r="M12" s="193">
        <v>1496</v>
      </c>
      <c r="N12" s="193">
        <v>1411</v>
      </c>
      <c r="O12" s="193">
        <v>1466</v>
      </c>
      <c r="P12" s="193">
        <v>1491</v>
      </c>
      <c r="Q12" s="193">
        <v>1597</v>
      </c>
      <c r="R12" s="193">
        <v>1585</v>
      </c>
      <c r="S12" s="193">
        <v>1664</v>
      </c>
      <c r="T12" s="193">
        <v>1672</v>
      </c>
      <c r="U12" s="193">
        <v>1588</v>
      </c>
      <c r="V12" s="193">
        <v>1387</v>
      </c>
      <c r="W12" s="193">
        <v>1340</v>
      </c>
      <c r="X12" s="193">
        <v>1030</v>
      </c>
      <c r="Y12" s="193">
        <v>1247</v>
      </c>
      <c r="Z12" s="193">
        <v>1151</v>
      </c>
      <c r="AA12" s="193">
        <v>1231</v>
      </c>
      <c r="AB12" s="193">
        <v>1221</v>
      </c>
      <c r="AC12" s="193">
        <v>1251</v>
      </c>
      <c r="AD12" s="193">
        <v>1227</v>
      </c>
      <c r="AE12" s="193">
        <v>1193</v>
      </c>
      <c r="AF12" s="193">
        <v>1264</v>
      </c>
      <c r="AG12" s="193">
        <v>1218</v>
      </c>
      <c r="AH12" s="193">
        <v>1357</v>
      </c>
      <c r="AI12" s="193">
        <v>1237</v>
      </c>
      <c r="AJ12" s="193">
        <v>1343</v>
      </c>
      <c r="AK12" s="193">
        <v>1338</v>
      </c>
      <c r="AL12" s="193">
        <v>1382</v>
      </c>
      <c r="AM12" s="193">
        <v>1418</v>
      </c>
      <c r="AN12" s="193">
        <v>1400</v>
      </c>
      <c r="AO12" s="193">
        <v>1344</v>
      </c>
      <c r="AP12" s="193">
        <v>1273</v>
      </c>
      <c r="AQ12" s="193">
        <v>1268</v>
      </c>
      <c r="AR12" s="193">
        <v>1303</v>
      </c>
      <c r="AS12" s="193">
        <v>1370</v>
      </c>
      <c r="AT12" s="193">
        <v>1246</v>
      </c>
      <c r="AU12" s="193">
        <v>1155</v>
      </c>
      <c r="AV12" s="193">
        <v>1197</v>
      </c>
      <c r="AW12" s="193">
        <v>1202</v>
      </c>
      <c r="AX12" s="193">
        <v>1027</v>
      </c>
      <c r="AY12" s="193">
        <v>889</v>
      </c>
      <c r="AZ12" s="193">
        <v>1007</v>
      </c>
      <c r="BA12" s="193">
        <v>1292</v>
      </c>
      <c r="BB12" s="193">
        <v>1179</v>
      </c>
      <c r="BC12" s="193">
        <v>1041</v>
      </c>
      <c r="BD12" s="193">
        <v>959</v>
      </c>
      <c r="BE12" s="193">
        <v>810</v>
      </c>
      <c r="BF12" s="193">
        <v>1021</v>
      </c>
      <c r="BG12" s="193">
        <v>830</v>
      </c>
      <c r="BH12" s="193">
        <v>745</v>
      </c>
      <c r="BI12" s="193">
        <v>568</v>
      </c>
      <c r="BJ12" s="193">
        <v>715</v>
      </c>
      <c r="BK12" s="193">
        <v>894</v>
      </c>
      <c r="BL12" s="193">
        <v>741</v>
      </c>
      <c r="BM12" s="193">
        <v>678</v>
      </c>
      <c r="BN12" s="193">
        <v>525</v>
      </c>
      <c r="BO12" s="193">
        <v>487</v>
      </c>
      <c r="BP12" s="193">
        <v>645</v>
      </c>
      <c r="BQ12" s="193">
        <v>568</v>
      </c>
      <c r="BR12" s="193">
        <v>467</v>
      </c>
      <c r="BS12" s="193">
        <v>464</v>
      </c>
      <c r="BT12" s="193">
        <v>388</v>
      </c>
      <c r="BU12" s="193">
        <v>397</v>
      </c>
      <c r="BV12" s="193">
        <v>387</v>
      </c>
      <c r="BW12" s="193">
        <v>316</v>
      </c>
      <c r="BX12" s="193">
        <v>371</v>
      </c>
      <c r="BY12" s="193">
        <v>317</v>
      </c>
      <c r="BZ12" s="193">
        <v>346</v>
      </c>
      <c r="CA12" s="194">
        <v>2421</v>
      </c>
    </row>
    <row r="13" spans="1:79" s="195" customFormat="1" ht="11.25" customHeight="1">
      <c r="A13" s="363"/>
      <c r="B13" s="196" t="s">
        <v>301</v>
      </c>
      <c r="C13" s="197">
        <v>42541</v>
      </c>
      <c r="D13" s="198">
        <v>683</v>
      </c>
      <c r="E13" s="199">
        <v>671</v>
      </c>
      <c r="F13" s="199">
        <v>671</v>
      </c>
      <c r="G13" s="199">
        <v>680</v>
      </c>
      <c r="H13" s="199">
        <v>690</v>
      </c>
      <c r="I13" s="199">
        <v>715</v>
      </c>
      <c r="J13" s="199">
        <v>734</v>
      </c>
      <c r="K13" s="199">
        <v>804</v>
      </c>
      <c r="L13" s="199">
        <v>801</v>
      </c>
      <c r="M13" s="199">
        <v>745</v>
      </c>
      <c r="N13" s="199">
        <v>722</v>
      </c>
      <c r="O13" s="199">
        <v>727</v>
      </c>
      <c r="P13" s="199">
        <v>774</v>
      </c>
      <c r="Q13" s="199">
        <v>849</v>
      </c>
      <c r="R13" s="199">
        <v>816</v>
      </c>
      <c r="S13" s="199">
        <v>864</v>
      </c>
      <c r="T13" s="199">
        <v>889</v>
      </c>
      <c r="U13" s="199">
        <v>789</v>
      </c>
      <c r="V13" s="199">
        <v>689</v>
      </c>
      <c r="W13" s="199">
        <v>702</v>
      </c>
      <c r="X13" s="199">
        <v>398</v>
      </c>
      <c r="Y13" s="199">
        <v>610</v>
      </c>
      <c r="Z13" s="199">
        <v>569</v>
      </c>
      <c r="AA13" s="199">
        <v>634</v>
      </c>
      <c r="AB13" s="199">
        <v>591</v>
      </c>
      <c r="AC13" s="199">
        <v>659</v>
      </c>
      <c r="AD13" s="199">
        <v>620</v>
      </c>
      <c r="AE13" s="199">
        <v>596</v>
      </c>
      <c r="AF13" s="199">
        <v>613</v>
      </c>
      <c r="AG13" s="199">
        <v>585</v>
      </c>
      <c r="AH13" s="199">
        <v>658</v>
      </c>
      <c r="AI13" s="199">
        <v>589</v>
      </c>
      <c r="AJ13" s="199">
        <v>660</v>
      </c>
      <c r="AK13" s="199">
        <v>672</v>
      </c>
      <c r="AL13" s="199">
        <v>712</v>
      </c>
      <c r="AM13" s="199">
        <v>734</v>
      </c>
      <c r="AN13" s="199">
        <v>739</v>
      </c>
      <c r="AO13" s="199">
        <v>661</v>
      </c>
      <c r="AP13" s="199">
        <v>645</v>
      </c>
      <c r="AQ13" s="199">
        <v>617</v>
      </c>
      <c r="AR13" s="199">
        <v>649</v>
      </c>
      <c r="AS13" s="199">
        <v>698</v>
      </c>
      <c r="AT13" s="199">
        <v>631</v>
      </c>
      <c r="AU13" s="199">
        <v>581</v>
      </c>
      <c r="AV13" s="199">
        <v>623</v>
      </c>
      <c r="AW13" s="199">
        <v>636</v>
      </c>
      <c r="AX13" s="199">
        <v>540</v>
      </c>
      <c r="AY13" s="199">
        <v>474</v>
      </c>
      <c r="AZ13" s="199">
        <v>521</v>
      </c>
      <c r="BA13" s="199">
        <v>673</v>
      </c>
      <c r="BB13" s="199">
        <v>585</v>
      </c>
      <c r="BC13" s="199">
        <v>547</v>
      </c>
      <c r="BD13" s="199">
        <v>499</v>
      </c>
      <c r="BE13" s="199">
        <v>416</v>
      </c>
      <c r="BF13" s="199">
        <v>536</v>
      </c>
      <c r="BG13" s="199">
        <v>414</v>
      </c>
      <c r="BH13" s="199">
        <v>377</v>
      </c>
      <c r="BI13" s="199">
        <v>295</v>
      </c>
      <c r="BJ13" s="199">
        <v>387</v>
      </c>
      <c r="BK13" s="199">
        <v>459</v>
      </c>
      <c r="BL13" s="199">
        <v>373</v>
      </c>
      <c r="BM13" s="199">
        <v>324</v>
      </c>
      <c r="BN13" s="199">
        <v>250</v>
      </c>
      <c r="BO13" s="199">
        <v>239</v>
      </c>
      <c r="BP13" s="199">
        <v>316</v>
      </c>
      <c r="BQ13" s="199">
        <v>269</v>
      </c>
      <c r="BR13" s="199">
        <v>206</v>
      </c>
      <c r="BS13" s="199">
        <v>221</v>
      </c>
      <c r="BT13" s="199">
        <v>184</v>
      </c>
      <c r="BU13" s="199">
        <v>205</v>
      </c>
      <c r="BV13" s="199">
        <v>183</v>
      </c>
      <c r="BW13" s="199">
        <v>149</v>
      </c>
      <c r="BX13" s="199">
        <v>169</v>
      </c>
      <c r="BY13" s="199">
        <v>139</v>
      </c>
      <c r="BZ13" s="199">
        <v>148</v>
      </c>
      <c r="CA13" s="200">
        <v>1048</v>
      </c>
    </row>
    <row r="14" spans="1:79" s="195" customFormat="1" ht="11.25" customHeight="1" thickBot="1">
      <c r="A14" s="364"/>
      <c r="B14" s="201" t="s">
        <v>302</v>
      </c>
      <c r="C14" s="202">
        <v>42095</v>
      </c>
      <c r="D14" s="203">
        <v>622</v>
      </c>
      <c r="E14" s="204">
        <v>629</v>
      </c>
      <c r="F14" s="204">
        <v>619</v>
      </c>
      <c r="G14" s="204">
        <v>654</v>
      </c>
      <c r="H14" s="204">
        <v>665</v>
      </c>
      <c r="I14" s="204">
        <v>665</v>
      </c>
      <c r="J14" s="204">
        <v>759</v>
      </c>
      <c r="K14" s="204">
        <v>766</v>
      </c>
      <c r="L14" s="204">
        <v>750</v>
      </c>
      <c r="M14" s="204">
        <v>751</v>
      </c>
      <c r="N14" s="204">
        <v>689</v>
      </c>
      <c r="O14" s="204">
        <v>739</v>
      </c>
      <c r="P14" s="204">
        <v>717</v>
      </c>
      <c r="Q14" s="204">
        <v>748</v>
      </c>
      <c r="R14" s="204">
        <v>769</v>
      </c>
      <c r="S14" s="204">
        <v>800</v>
      </c>
      <c r="T14" s="204">
        <v>783</v>
      </c>
      <c r="U14" s="204">
        <v>799</v>
      </c>
      <c r="V14" s="204">
        <v>698</v>
      </c>
      <c r="W14" s="204">
        <v>638</v>
      </c>
      <c r="X14" s="204">
        <v>632</v>
      </c>
      <c r="Y14" s="204">
        <v>637</v>
      </c>
      <c r="Z14" s="204">
        <v>582</v>
      </c>
      <c r="AA14" s="204">
        <v>597</v>
      </c>
      <c r="AB14" s="204">
        <v>630</v>
      </c>
      <c r="AC14" s="204">
        <v>592</v>
      </c>
      <c r="AD14" s="204">
        <v>607</v>
      </c>
      <c r="AE14" s="204">
        <v>597</v>
      </c>
      <c r="AF14" s="204">
        <v>651</v>
      </c>
      <c r="AG14" s="204">
        <v>633</v>
      </c>
      <c r="AH14" s="204">
        <v>699</v>
      </c>
      <c r="AI14" s="204">
        <v>648</v>
      </c>
      <c r="AJ14" s="204">
        <v>683</v>
      </c>
      <c r="AK14" s="204">
        <v>666</v>
      </c>
      <c r="AL14" s="204">
        <v>670</v>
      </c>
      <c r="AM14" s="204">
        <v>684</v>
      </c>
      <c r="AN14" s="204">
        <v>661</v>
      </c>
      <c r="AO14" s="204">
        <v>683</v>
      </c>
      <c r="AP14" s="204">
        <v>628</v>
      </c>
      <c r="AQ14" s="204">
        <v>651</v>
      </c>
      <c r="AR14" s="204">
        <v>654</v>
      </c>
      <c r="AS14" s="204">
        <v>672</v>
      </c>
      <c r="AT14" s="204">
        <v>615</v>
      </c>
      <c r="AU14" s="204">
        <v>574</v>
      </c>
      <c r="AV14" s="204">
        <v>574</v>
      </c>
      <c r="AW14" s="204">
        <v>566</v>
      </c>
      <c r="AX14" s="204">
        <v>487</v>
      </c>
      <c r="AY14" s="204">
        <v>415</v>
      </c>
      <c r="AZ14" s="204">
        <v>486</v>
      </c>
      <c r="BA14" s="204">
        <v>619</v>
      </c>
      <c r="BB14" s="204">
        <v>594</v>
      </c>
      <c r="BC14" s="204">
        <v>494</v>
      </c>
      <c r="BD14" s="204">
        <v>460</v>
      </c>
      <c r="BE14" s="204">
        <v>394</v>
      </c>
      <c r="BF14" s="204">
        <v>485</v>
      </c>
      <c r="BG14" s="204">
        <v>416</v>
      </c>
      <c r="BH14" s="204">
        <v>368</v>
      </c>
      <c r="BI14" s="204">
        <v>273</v>
      </c>
      <c r="BJ14" s="204">
        <v>328</v>
      </c>
      <c r="BK14" s="204">
        <v>435</v>
      </c>
      <c r="BL14" s="204">
        <v>368</v>
      </c>
      <c r="BM14" s="204">
        <v>354</v>
      </c>
      <c r="BN14" s="204">
        <v>275</v>
      </c>
      <c r="BO14" s="204">
        <v>248</v>
      </c>
      <c r="BP14" s="204">
        <v>329</v>
      </c>
      <c r="BQ14" s="204">
        <v>299</v>
      </c>
      <c r="BR14" s="204">
        <v>261</v>
      </c>
      <c r="BS14" s="204">
        <v>243</v>
      </c>
      <c r="BT14" s="204">
        <v>204</v>
      </c>
      <c r="BU14" s="204">
        <v>192</v>
      </c>
      <c r="BV14" s="204">
        <v>204</v>
      </c>
      <c r="BW14" s="204">
        <v>167</v>
      </c>
      <c r="BX14" s="204">
        <v>202</v>
      </c>
      <c r="BY14" s="204">
        <v>178</v>
      </c>
      <c r="BZ14" s="204">
        <v>198</v>
      </c>
      <c r="CA14" s="205">
        <v>1373</v>
      </c>
    </row>
    <row r="15" spans="1:79" ht="6" customHeight="1" thickBot="1"/>
    <row r="16" spans="1:79" s="195" customFormat="1" ht="11.25" customHeight="1">
      <c r="A16" s="362" t="s">
        <v>327</v>
      </c>
      <c r="B16" s="190" t="s">
        <v>30</v>
      </c>
      <c r="C16" s="206">
        <v>86055</v>
      </c>
      <c r="D16" s="207">
        <v>1312</v>
      </c>
      <c r="E16" s="208">
        <v>1358</v>
      </c>
      <c r="F16" s="208">
        <v>1320</v>
      </c>
      <c r="G16" s="208">
        <v>1327</v>
      </c>
      <c r="H16" s="208">
        <v>1332</v>
      </c>
      <c r="I16" s="208">
        <v>1369</v>
      </c>
      <c r="J16" s="208">
        <v>1402</v>
      </c>
      <c r="K16" s="208">
        <v>1516</v>
      </c>
      <c r="L16" s="208">
        <v>1576</v>
      </c>
      <c r="M16" s="208">
        <v>1564</v>
      </c>
      <c r="N16" s="208">
        <v>1520</v>
      </c>
      <c r="O16" s="208">
        <v>1404</v>
      </c>
      <c r="P16" s="208">
        <v>1461</v>
      </c>
      <c r="Q16" s="208">
        <v>1521</v>
      </c>
      <c r="R16" s="208">
        <v>1598</v>
      </c>
      <c r="S16" s="208">
        <v>1578</v>
      </c>
      <c r="T16" s="208">
        <v>1650</v>
      </c>
      <c r="U16" s="208">
        <v>1661</v>
      </c>
      <c r="V16" s="208">
        <v>1477</v>
      </c>
      <c r="W16" s="208">
        <v>1317</v>
      </c>
      <c r="X16" s="208">
        <v>1045</v>
      </c>
      <c r="Y16" s="208">
        <v>1255</v>
      </c>
      <c r="Z16" s="208">
        <v>1330</v>
      </c>
      <c r="AA16" s="208">
        <v>1219</v>
      </c>
      <c r="AB16" s="208">
        <v>1287</v>
      </c>
      <c r="AC16" s="208">
        <v>1271</v>
      </c>
      <c r="AD16" s="208">
        <v>1236</v>
      </c>
      <c r="AE16" s="208">
        <v>1212</v>
      </c>
      <c r="AF16" s="208">
        <v>1205</v>
      </c>
      <c r="AG16" s="208">
        <v>1277</v>
      </c>
      <c r="AH16" s="208">
        <v>1227</v>
      </c>
      <c r="AI16" s="208">
        <v>1376</v>
      </c>
      <c r="AJ16" s="208">
        <v>1242</v>
      </c>
      <c r="AK16" s="208">
        <v>1355</v>
      </c>
      <c r="AL16" s="208">
        <v>1366</v>
      </c>
      <c r="AM16" s="208">
        <v>1396</v>
      </c>
      <c r="AN16" s="208">
        <v>1424</v>
      </c>
      <c r="AO16" s="208">
        <v>1410</v>
      </c>
      <c r="AP16" s="208">
        <v>1352</v>
      </c>
      <c r="AQ16" s="208">
        <v>1298</v>
      </c>
      <c r="AR16" s="208">
        <v>1258</v>
      </c>
      <c r="AS16" s="208">
        <v>1289</v>
      </c>
      <c r="AT16" s="208">
        <v>1373</v>
      </c>
      <c r="AU16" s="208">
        <v>1256</v>
      </c>
      <c r="AV16" s="208">
        <v>1157</v>
      </c>
      <c r="AW16" s="208">
        <v>1189</v>
      </c>
      <c r="AX16" s="208">
        <v>1201</v>
      </c>
      <c r="AY16" s="208">
        <v>1032</v>
      </c>
      <c r="AZ16" s="208">
        <v>877</v>
      </c>
      <c r="BA16" s="208">
        <v>1005</v>
      </c>
      <c r="BB16" s="208">
        <v>1294</v>
      </c>
      <c r="BC16" s="208">
        <v>1190</v>
      </c>
      <c r="BD16" s="208">
        <v>1037</v>
      </c>
      <c r="BE16" s="208">
        <v>951</v>
      </c>
      <c r="BF16" s="208">
        <v>826</v>
      </c>
      <c r="BG16" s="208">
        <v>1027</v>
      </c>
      <c r="BH16" s="208">
        <v>843</v>
      </c>
      <c r="BI16" s="208">
        <v>752</v>
      </c>
      <c r="BJ16" s="208">
        <v>576</v>
      </c>
      <c r="BK16" s="208">
        <v>724</v>
      </c>
      <c r="BL16" s="208">
        <v>910</v>
      </c>
      <c r="BM16" s="208">
        <v>754</v>
      </c>
      <c r="BN16" s="208">
        <v>674</v>
      </c>
      <c r="BO16" s="208">
        <v>525</v>
      </c>
      <c r="BP16" s="208">
        <v>487</v>
      </c>
      <c r="BQ16" s="208">
        <v>636</v>
      </c>
      <c r="BR16" s="208">
        <v>562</v>
      </c>
      <c r="BS16" s="208">
        <v>462</v>
      </c>
      <c r="BT16" s="208">
        <v>467</v>
      </c>
      <c r="BU16" s="208">
        <v>394</v>
      </c>
      <c r="BV16" s="208">
        <v>394</v>
      </c>
      <c r="BW16" s="208">
        <v>383</v>
      </c>
      <c r="BX16" s="208">
        <v>311</v>
      </c>
      <c r="BY16" s="208">
        <v>349</v>
      </c>
      <c r="BZ16" s="208">
        <v>310</v>
      </c>
      <c r="CA16" s="209">
        <v>2534</v>
      </c>
    </row>
    <row r="17" spans="1:80" s="195" customFormat="1" ht="11.25" customHeight="1">
      <c r="A17" s="363"/>
      <c r="B17" s="196" t="s">
        <v>301</v>
      </c>
      <c r="C17" s="210">
        <v>43485</v>
      </c>
      <c r="D17" s="211">
        <v>653</v>
      </c>
      <c r="E17" s="212">
        <v>717</v>
      </c>
      <c r="F17" s="212">
        <v>690</v>
      </c>
      <c r="G17" s="212">
        <v>689</v>
      </c>
      <c r="H17" s="212">
        <v>686</v>
      </c>
      <c r="I17" s="212">
        <v>695</v>
      </c>
      <c r="J17" s="212">
        <v>727</v>
      </c>
      <c r="K17" s="212">
        <v>755</v>
      </c>
      <c r="L17" s="212">
        <v>812</v>
      </c>
      <c r="M17" s="212">
        <v>803</v>
      </c>
      <c r="N17" s="212">
        <v>755</v>
      </c>
      <c r="O17" s="212">
        <v>720</v>
      </c>
      <c r="P17" s="212">
        <v>725</v>
      </c>
      <c r="Q17" s="212">
        <v>791</v>
      </c>
      <c r="R17" s="212">
        <v>851</v>
      </c>
      <c r="S17" s="212">
        <v>810</v>
      </c>
      <c r="T17" s="212">
        <v>857</v>
      </c>
      <c r="U17" s="212">
        <v>885</v>
      </c>
      <c r="V17" s="212">
        <v>759</v>
      </c>
      <c r="W17" s="212">
        <v>700</v>
      </c>
      <c r="X17" s="212">
        <v>456</v>
      </c>
      <c r="Y17" s="212">
        <v>631</v>
      </c>
      <c r="Z17" s="212">
        <v>682</v>
      </c>
      <c r="AA17" s="212">
        <v>614</v>
      </c>
      <c r="AB17" s="212">
        <v>674</v>
      </c>
      <c r="AC17" s="212">
        <v>639</v>
      </c>
      <c r="AD17" s="212">
        <v>648</v>
      </c>
      <c r="AE17" s="212">
        <v>613</v>
      </c>
      <c r="AF17" s="212">
        <v>604</v>
      </c>
      <c r="AG17" s="212">
        <v>627</v>
      </c>
      <c r="AH17" s="212">
        <v>591</v>
      </c>
      <c r="AI17" s="212">
        <v>670</v>
      </c>
      <c r="AJ17" s="212">
        <v>586</v>
      </c>
      <c r="AK17" s="212">
        <v>666</v>
      </c>
      <c r="AL17" s="212">
        <v>695</v>
      </c>
      <c r="AM17" s="212">
        <v>715</v>
      </c>
      <c r="AN17" s="212">
        <v>741</v>
      </c>
      <c r="AO17" s="212">
        <v>745</v>
      </c>
      <c r="AP17" s="212">
        <v>660</v>
      </c>
      <c r="AQ17" s="212">
        <v>666</v>
      </c>
      <c r="AR17" s="212">
        <v>613</v>
      </c>
      <c r="AS17" s="212">
        <v>637</v>
      </c>
      <c r="AT17" s="212">
        <v>705</v>
      </c>
      <c r="AU17" s="212">
        <v>638</v>
      </c>
      <c r="AV17" s="212">
        <v>585</v>
      </c>
      <c r="AW17" s="212">
        <v>619</v>
      </c>
      <c r="AX17" s="212">
        <v>637</v>
      </c>
      <c r="AY17" s="212">
        <v>547</v>
      </c>
      <c r="AZ17" s="212">
        <v>464</v>
      </c>
      <c r="BA17" s="212">
        <v>523</v>
      </c>
      <c r="BB17" s="212">
        <v>672</v>
      </c>
      <c r="BC17" s="212">
        <v>586</v>
      </c>
      <c r="BD17" s="212">
        <v>545</v>
      </c>
      <c r="BE17" s="212">
        <v>495</v>
      </c>
      <c r="BF17" s="212">
        <v>415</v>
      </c>
      <c r="BG17" s="212">
        <v>537</v>
      </c>
      <c r="BH17" s="212">
        <v>417</v>
      </c>
      <c r="BI17" s="212">
        <v>381</v>
      </c>
      <c r="BJ17" s="212">
        <v>297</v>
      </c>
      <c r="BK17" s="212">
        <v>389</v>
      </c>
      <c r="BL17" s="212">
        <v>464</v>
      </c>
      <c r="BM17" s="212">
        <v>381</v>
      </c>
      <c r="BN17" s="212">
        <v>319</v>
      </c>
      <c r="BO17" s="212">
        <v>251</v>
      </c>
      <c r="BP17" s="212">
        <v>237</v>
      </c>
      <c r="BQ17" s="212">
        <v>310</v>
      </c>
      <c r="BR17" s="212">
        <v>269</v>
      </c>
      <c r="BS17" s="212">
        <v>202</v>
      </c>
      <c r="BT17" s="212">
        <v>222</v>
      </c>
      <c r="BU17" s="212">
        <v>184</v>
      </c>
      <c r="BV17" s="212">
        <v>206</v>
      </c>
      <c r="BW17" s="212">
        <v>186</v>
      </c>
      <c r="BX17" s="212">
        <v>148</v>
      </c>
      <c r="BY17" s="212">
        <v>155</v>
      </c>
      <c r="BZ17" s="212">
        <v>138</v>
      </c>
      <c r="CA17" s="213">
        <v>1108</v>
      </c>
    </row>
    <row r="18" spans="1:80" s="195" customFormat="1" ht="11.25" customHeight="1" thickBot="1">
      <c r="A18" s="364"/>
      <c r="B18" s="201" t="s">
        <v>302</v>
      </c>
      <c r="C18" s="214">
        <v>42570</v>
      </c>
      <c r="D18" s="215">
        <v>659</v>
      </c>
      <c r="E18" s="216">
        <v>641</v>
      </c>
      <c r="F18" s="216">
        <v>630</v>
      </c>
      <c r="G18" s="216">
        <v>638</v>
      </c>
      <c r="H18" s="216">
        <v>646</v>
      </c>
      <c r="I18" s="216">
        <v>674</v>
      </c>
      <c r="J18" s="216">
        <v>675</v>
      </c>
      <c r="K18" s="216">
        <v>761</v>
      </c>
      <c r="L18" s="216">
        <v>764</v>
      </c>
      <c r="M18" s="216">
        <v>761</v>
      </c>
      <c r="N18" s="216">
        <v>765</v>
      </c>
      <c r="O18" s="216">
        <v>684</v>
      </c>
      <c r="P18" s="216">
        <v>736</v>
      </c>
      <c r="Q18" s="216">
        <v>730</v>
      </c>
      <c r="R18" s="216">
        <v>747</v>
      </c>
      <c r="S18" s="216">
        <v>768</v>
      </c>
      <c r="T18" s="216">
        <v>793</v>
      </c>
      <c r="U18" s="216">
        <v>776</v>
      </c>
      <c r="V18" s="216">
        <v>718</v>
      </c>
      <c r="W18" s="216">
        <v>617</v>
      </c>
      <c r="X18" s="216">
        <v>589</v>
      </c>
      <c r="Y18" s="216">
        <v>624</v>
      </c>
      <c r="Z18" s="216">
        <v>648</v>
      </c>
      <c r="AA18" s="216">
        <v>605</v>
      </c>
      <c r="AB18" s="216">
        <v>613</v>
      </c>
      <c r="AC18" s="216">
        <v>632</v>
      </c>
      <c r="AD18" s="216">
        <v>588</v>
      </c>
      <c r="AE18" s="216">
        <v>599</v>
      </c>
      <c r="AF18" s="216">
        <v>601</v>
      </c>
      <c r="AG18" s="216">
        <v>650</v>
      </c>
      <c r="AH18" s="216">
        <v>636</v>
      </c>
      <c r="AI18" s="216">
        <v>706</v>
      </c>
      <c r="AJ18" s="216">
        <v>656</v>
      </c>
      <c r="AK18" s="216">
        <v>689</v>
      </c>
      <c r="AL18" s="216">
        <v>671</v>
      </c>
      <c r="AM18" s="216">
        <v>681</v>
      </c>
      <c r="AN18" s="216">
        <v>683</v>
      </c>
      <c r="AO18" s="216">
        <v>665</v>
      </c>
      <c r="AP18" s="216">
        <v>692</v>
      </c>
      <c r="AQ18" s="216">
        <v>632</v>
      </c>
      <c r="AR18" s="216">
        <v>645</v>
      </c>
      <c r="AS18" s="216">
        <v>652</v>
      </c>
      <c r="AT18" s="216">
        <v>668</v>
      </c>
      <c r="AU18" s="216">
        <v>618</v>
      </c>
      <c r="AV18" s="216">
        <v>572</v>
      </c>
      <c r="AW18" s="216">
        <v>570</v>
      </c>
      <c r="AX18" s="216">
        <v>564</v>
      </c>
      <c r="AY18" s="216">
        <v>485</v>
      </c>
      <c r="AZ18" s="216">
        <v>413</v>
      </c>
      <c r="BA18" s="216">
        <v>482</v>
      </c>
      <c r="BB18" s="216">
        <v>622</v>
      </c>
      <c r="BC18" s="216">
        <v>604</v>
      </c>
      <c r="BD18" s="216">
        <v>492</v>
      </c>
      <c r="BE18" s="216">
        <v>456</v>
      </c>
      <c r="BF18" s="216">
        <v>411</v>
      </c>
      <c r="BG18" s="216">
        <v>490</v>
      </c>
      <c r="BH18" s="216">
        <v>426</v>
      </c>
      <c r="BI18" s="216">
        <v>371</v>
      </c>
      <c r="BJ18" s="216">
        <v>279</v>
      </c>
      <c r="BK18" s="216">
        <v>335</v>
      </c>
      <c r="BL18" s="216">
        <v>446</v>
      </c>
      <c r="BM18" s="216">
        <v>373</v>
      </c>
      <c r="BN18" s="216">
        <v>355</v>
      </c>
      <c r="BO18" s="216">
        <v>274</v>
      </c>
      <c r="BP18" s="216">
        <v>250</v>
      </c>
      <c r="BQ18" s="216">
        <v>326</v>
      </c>
      <c r="BR18" s="216">
        <v>293</v>
      </c>
      <c r="BS18" s="216">
        <v>260</v>
      </c>
      <c r="BT18" s="216">
        <v>245</v>
      </c>
      <c r="BU18" s="216">
        <v>210</v>
      </c>
      <c r="BV18" s="216">
        <v>188</v>
      </c>
      <c r="BW18" s="216">
        <v>197</v>
      </c>
      <c r="BX18" s="216">
        <v>163</v>
      </c>
      <c r="BY18" s="216">
        <v>194</v>
      </c>
      <c r="BZ18" s="216">
        <v>172</v>
      </c>
      <c r="CA18" s="217">
        <v>1426</v>
      </c>
    </row>
    <row r="19" spans="1:80" ht="6" customHeight="1" thickBot="1"/>
    <row r="20" spans="1:80" s="195" customFormat="1" ht="11.25" customHeight="1">
      <c r="A20" s="362" t="s">
        <v>328</v>
      </c>
      <c r="B20" s="190" t="s">
        <v>30</v>
      </c>
      <c r="C20" s="206">
        <v>87603</v>
      </c>
      <c r="D20" s="207">
        <v>1333</v>
      </c>
      <c r="E20" s="208">
        <v>1330</v>
      </c>
      <c r="F20" s="208">
        <v>1361</v>
      </c>
      <c r="G20" s="208">
        <v>1342</v>
      </c>
      <c r="H20" s="208">
        <v>1328</v>
      </c>
      <c r="I20" s="208">
        <v>1355</v>
      </c>
      <c r="J20" s="208">
        <v>1373</v>
      </c>
      <c r="K20" s="208">
        <v>1420</v>
      </c>
      <c r="L20" s="208">
        <v>1516</v>
      </c>
      <c r="M20" s="208">
        <v>1598</v>
      </c>
      <c r="N20" s="208">
        <v>1552</v>
      </c>
      <c r="O20" s="208">
        <v>1539</v>
      </c>
      <c r="P20" s="208">
        <v>1411</v>
      </c>
      <c r="Q20" s="208">
        <v>1467</v>
      </c>
      <c r="R20" s="208">
        <v>1535</v>
      </c>
      <c r="S20" s="208">
        <v>1622</v>
      </c>
      <c r="T20" s="208">
        <v>1578</v>
      </c>
      <c r="U20" s="208">
        <v>1660</v>
      </c>
      <c r="V20" s="208">
        <v>1485</v>
      </c>
      <c r="W20" s="208">
        <v>1452</v>
      </c>
      <c r="X20" s="208">
        <v>1198</v>
      </c>
      <c r="Y20" s="208">
        <v>1300</v>
      </c>
      <c r="Z20" s="208">
        <v>1316</v>
      </c>
      <c r="AA20" s="208">
        <v>1387</v>
      </c>
      <c r="AB20" s="208">
        <v>1225</v>
      </c>
      <c r="AC20" s="208">
        <v>1289</v>
      </c>
      <c r="AD20" s="208">
        <v>1274</v>
      </c>
      <c r="AE20" s="208">
        <v>1212</v>
      </c>
      <c r="AF20" s="208">
        <v>1221</v>
      </c>
      <c r="AG20" s="208">
        <v>1206</v>
      </c>
      <c r="AH20" s="208">
        <v>1277</v>
      </c>
      <c r="AI20" s="208">
        <v>1234</v>
      </c>
      <c r="AJ20" s="208">
        <v>1373</v>
      </c>
      <c r="AK20" s="208">
        <v>1266</v>
      </c>
      <c r="AL20" s="208">
        <v>1365</v>
      </c>
      <c r="AM20" s="208">
        <v>1365</v>
      </c>
      <c r="AN20" s="208">
        <v>1390</v>
      </c>
      <c r="AO20" s="208">
        <v>1434</v>
      </c>
      <c r="AP20" s="208">
        <v>1422</v>
      </c>
      <c r="AQ20" s="208">
        <v>1335</v>
      </c>
      <c r="AR20" s="208">
        <v>1296</v>
      </c>
      <c r="AS20" s="208">
        <v>1270</v>
      </c>
      <c r="AT20" s="208">
        <v>1284</v>
      </c>
      <c r="AU20" s="208">
        <v>1366</v>
      </c>
      <c r="AV20" s="208">
        <v>1255</v>
      </c>
      <c r="AW20" s="208">
        <v>1158</v>
      </c>
      <c r="AX20" s="208">
        <v>1199</v>
      </c>
      <c r="AY20" s="208">
        <v>1214</v>
      </c>
      <c r="AZ20" s="208">
        <v>1027</v>
      </c>
      <c r="BA20" s="208">
        <v>890</v>
      </c>
      <c r="BB20" s="208">
        <v>1010</v>
      </c>
      <c r="BC20" s="208">
        <v>1285</v>
      </c>
      <c r="BD20" s="208">
        <v>1195</v>
      </c>
      <c r="BE20" s="208">
        <v>1034</v>
      </c>
      <c r="BF20" s="208">
        <v>966</v>
      </c>
      <c r="BG20" s="208">
        <v>821</v>
      </c>
      <c r="BH20" s="208">
        <v>1024</v>
      </c>
      <c r="BI20" s="208">
        <v>852</v>
      </c>
      <c r="BJ20" s="208">
        <v>754</v>
      </c>
      <c r="BK20" s="208">
        <v>569</v>
      </c>
      <c r="BL20" s="208">
        <v>731</v>
      </c>
      <c r="BM20" s="208">
        <v>930</v>
      </c>
      <c r="BN20" s="208">
        <v>748</v>
      </c>
      <c r="BO20" s="208">
        <v>691</v>
      </c>
      <c r="BP20" s="208">
        <v>535</v>
      </c>
      <c r="BQ20" s="208">
        <v>490</v>
      </c>
      <c r="BR20" s="208">
        <v>644</v>
      </c>
      <c r="BS20" s="208">
        <v>561</v>
      </c>
      <c r="BT20" s="208">
        <v>459</v>
      </c>
      <c r="BU20" s="208">
        <v>464</v>
      </c>
      <c r="BV20" s="208">
        <v>393</v>
      </c>
      <c r="BW20" s="208">
        <v>391</v>
      </c>
      <c r="BX20" s="208">
        <v>382</v>
      </c>
      <c r="BY20" s="208">
        <v>306</v>
      </c>
      <c r="BZ20" s="208">
        <v>355</v>
      </c>
      <c r="CA20" s="209">
        <v>2708</v>
      </c>
    </row>
    <row r="21" spans="1:80" s="195" customFormat="1" ht="11.25" customHeight="1">
      <c r="A21" s="363"/>
      <c r="B21" s="196" t="s">
        <v>301</v>
      </c>
      <c r="C21" s="210">
        <v>44043</v>
      </c>
      <c r="D21" s="211">
        <v>670</v>
      </c>
      <c r="E21" s="212">
        <v>654</v>
      </c>
      <c r="F21" s="212">
        <v>709</v>
      </c>
      <c r="G21" s="212">
        <v>708</v>
      </c>
      <c r="H21" s="212">
        <v>695</v>
      </c>
      <c r="I21" s="212">
        <v>694</v>
      </c>
      <c r="J21" s="212">
        <v>698</v>
      </c>
      <c r="K21" s="212">
        <v>735</v>
      </c>
      <c r="L21" s="212">
        <v>753</v>
      </c>
      <c r="M21" s="212">
        <v>836</v>
      </c>
      <c r="N21" s="212">
        <v>802</v>
      </c>
      <c r="O21" s="212">
        <v>759</v>
      </c>
      <c r="P21" s="212">
        <v>730</v>
      </c>
      <c r="Q21" s="212">
        <v>733</v>
      </c>
      <c r="R21" s="212">
        <v>796</v>
      </c>
      <c r="S21" s="212">
        <v>861</v>
      </c>
      <c r="T21" s="212">
        <v>822</v>
      </c>
      <c r="U21" s="212">
        <v>859</v>
      </c>
      <c r="V21" s="212">
        <v>779</v>
      </c>
      <c r="W21" s="212">
        <v>708</v>
      </c>
      <c r="X21" s="212">
        <v>502</v>
      </c>
      <c r="Y21" s="212">
        <v>653</v>
      </c>
      <c r="Z21" s="212">
        <v>649</v>
      </c>
      <c r="AA21" s="212">
        <v>706</v>
      </c>
      <c r="AB21" s="212">
        <v>620</v>
      </c>
      <c r="AC21" s="212">
        <v>672</v>
      </c>
      <c r="AD21" s="212">
        <v>627</v>
      </c>
      <c r="AE21" s="212">
        <v>621</v>
      </c>
      <c r="AF21" s="212">
        <v>619</v>
      </c>
      <c r="AG21" s="212">
        <v>597</v>
      </c>
      <c r="AH21" s="212">
        <v>617</v>
      </c>
      <c r="AI21" s="212">
        <v>595</v>
      </c>
      <c r="AJ21" s="212">
        <v>668</v>
      </c>
      <c r="AK21" s="212">
        <v>598</v>
      </c>
      <c r="AL21" s="212">
        <v>669</v>
      </c>
      <c r="AM21" s="212">
        <v>689</v>
      </c>
      <c r="AN21" s="212">
        <v>706</v>
      </c>
      <c r="AO21" s="212">
        <v>737</v>
      </c>
      <c r="AP21" s="212">
        <v>751</v>
      </c>
      <c r="AQ21" s="212">
        <v>654</v>
      </c>
      <c r="AR21" s="212">
        <v>663</v>
      </c>
      <c r="AS21" s="212">
        <v>625</v>
      </c>
      <c r="AT21" s="212">
        <v>635</v>
      </c>
      <c r="AU21" s="212">
        <v>696</v>
      </c>
      <c r="AV21" s="212">
        <v>639</v>
      </c>
      <c r="AW21" s="212">
        <v>583</v>
      </c>
      <c r="AX21" s="212">
        <v>624</v>
      </c>
      <c r="AY21" s="212">
        <v>637</v>
      </c>
      <c r="AZ21" s="212">
        <v>544</v>
      </c>
      <c r="BA21" s="212">
        <v>467</v>
      </c>
      <c r="BB21" s="212">
        <v>528</v>
      </c>
      <c r="BC21" s="212">
        <v>668</v>
      </c>
      <c r="BD21" s="212">
        <v>589</v>
      </c>
      <c r="BE21" s="212">
        <v>538</v>
      </c>
      <c r="BF21" s="212">
        <v>500</v>
      </c>
      <c r="BG21" s="212">
        <v>415</v>
      </c>
      <c r="BH21" s="212">
        <v>525</v>
      </c>
      <c r="BI21" s="212">
        <v>422</v>
      </c>
      <c r="BJ21" s="212">
        <v>383</v>
      </c>
      <c r="BK21" s="212">
        <v>294</v>
      </c>
      <c r="BL21" s="212">
        <v>389</v>
      </c>
      <c r="BM21" s="212">
        <v>477</v>
      </c>
      <c r="BN21" s="212">
        <v>376</v>
      </c>
      <c r="BO21" s="212">
        <v>333</v>
      </c>
      <c r="BP21" s="212">
        <v>258</v>
      </c>
      <c r="BQ21" s="212">
        <v>242</v>
      </c>
      <c r="BR21" s="212">
        <v>316</v>
      </c>
      <c r="BS21" s="212">
        <v>270</v>
      </c>
      <c r="BT21" s="212">
        <v>200</v>
      </c>
      <c r="BU21" s="212">
        <v>221</v>
      </c>
      <c r="BV21" s="212">
        <v>182</v>
      </c>
      <c r="BW21" s="212">
        <v>203</v>
      </c>
      <c r="BX21" s="212">
        <v>182</v>
      </c>
      <c r="BY21" s="212">
        <v>145</v>
      </c>
      <c r="BZ21" s="212">
        <v>161</v>
      </c>
      <c r="CA21" s="213">
        <v>1162</v>
      </c>
    </row>
    <row r="22" spans="1:80" s="195" customFormat="1" ht="11.25" customHeight="1" thickBot="1">
      <c r="A22" s="364"/>
      <c r="B22" s="201" t="s">
        <v>302</v>
      </c>
      <c r="C22" s="214">
        <v>43560</v>
      </c>
      <c r="D22" s="215">
        <v>663</v>
      </c>
      <c r="E22" s="216">
        <v>676</v>
      </c>
      <c r="F22" s="216">
        <v>652</v>
      </c>
      <c r="G22" s="216">
        <v>634</v>
      </c>
      <c r="H22" s="216">
        <v>633</v>
      </c>
      <c r="I22" s="216">
        <v>661</v>
      </c>
      <c r="J22" s="216">
        <v>675</v>
      </c>
      <c r="K22" s="216">
        <v>685</v>
      </c>
      <c r="L22" s="216">
        <v>763</v>
      </c>
      <c r="M22" s="216">
        <v>762</v>
      </c>
      <c r="N22" s="216">
        <v>750</v>
      </c>
      <c r="O22" s="216">
        <v>780</v>
      </c>
      <c r="P22" s="216">
        <v>681</v>
      </c>
      <c r="Q22" s="216">
        <v>734</v>
      </c>
      <c r="R22" s="216">
        <v>739</v>
      </c>
      <c r="S22" s="216">
        <v>761</v>
      </c>
      <c r="T22" s="216">
        <v>756</v>
      </c>
      <c r="U22" s="216">
        <v>801</v>
      </c>
      <c r="V22" s="216">
        <v>706</v>
      </c>
      <c r="W22" s="216">
        <v>744</v>
      </c>
      <c r="X22" s="216">
        <v>696</v>
      </c>
      <c r="Y22" s="216">
        <v>647</v>
      </c>
      <c r="Z22" s="216">
        <v>667</v>
      </c>
      <c r="AA22" s="216">
        <v>681</v>
      </c>
      <c r="AB22" s="216">
        <v>605</v>
      </c>
      <c r="AC22" s="216">
        <v>617</v>
      </c>
      <c r="AD22" s="216">
        <v>647</v>
      </c>
      <c r="AE22" s="216">
        <v>591</v>
      </c>
      <c r="AF22" s="216">
        <v>602</v>
      </c>
      <c r="AG22" s="216">
        <v>609</v>
      </c>
      <c r="AH22" s="216">
        <v>660</v>
      </c>
      <c r="AI22" s="216">
        <v>639</v>
      </c>
      <c r="AJ22" s="216">
        <v>705</v>
      </c>
      <c r="AK22" s="216">
        <v>668</v>
      </c>
      <c r="AL22" s="216">
        <v>696</v>
      </c>
      <c r="AM22" s="216">
        <v>676</v>
      </c>
      <c r="AN22" s="216">
        <v>684</v>
      </c>
      <c r="AO22" s="216">
        <v>697</v>
      </c>
      <c r="AP22" s="216">
        <v>671</v>
      </c>
      <c r="AQ22" s="216">
        <v>681</v>
      </c>
      <c r="AR22" s="216">
        <v>633</v>
      </c>
      <c r="AS22" s="216">
        <v>645</v>
      </c>
      <c r="AT22" s="216">
        <v>649</v>
      </c>
      <c r="AU22" s="216">
        <v>670</v>
      </c>
      <c r="AV22" s="216">
        <v>616</v>
      </c>
      <c r="AW22" s="216">
        <v>575</v>
      </c>
      <c r="AX22" s="216">
        <v>575</v>
      </c>
      <c r="AY22" s="216">
        <v>577</v>
      </c>
      <c r="AZ22" s="216">
        <v>483</v>
      </c>
      <c r="BA22" s="216">
        <v>423</v>
      </c>
      <c r="BB22" s="216">
        <v>482</v>
      </c>
      <c r="BC22" s="216">
        <v>617</v>
      </c>
      <c r="BD22" s="216">
        <v>606</v>
      </c>
      <c r="BE22" s="216">
        <v>496</v>
      </c>
      <c r="BF22" s="216">
        <v>466</v>
      </c>
      <c r="BG22" s="216">
        <v>406</v>
      </c>
      <c r="BH22" s="216">
        <v>499</v>
      </c>
      <c r="BI22" s="216">
        <v>430</v>
      </c>
      <c r="BJ22" s="216">
        <v>371</v>
      </c>
      <c r="BK22" s="216">
        <v>275</v>
      </c>
      <c r="BL22" s="216">
        <v>342</v>
      </c>
      <c r="BM22" s="216">
        <v>453</v>
      </c>
      <c r="BN22" s="216">
        <v>372</v>
      </c>
      <c r="BO22" s="216">
        <v>358</v>
      </c>
      <c r="BP22" s="216">
        <v>277</v>
      </c>
      <c r="BQ22" s="216">
        <v>248</v>
      </c>
      <c r="BR22" s="216">
        <v>328</v>
      </c>
      <c r="BS22" s="216">
        <v>291</v>
      </c>
      <c r="BT22" s="216">
        <v>259</v>
      </c>
      <c r="BU22" s="216">
        <v>243</v>
      </c>
      <c r="BV22" s="216">
        <v>211</v>
      </c>
      <c r="BW22" s="216">
        <v>188</v>
      </c>
      <c r="BX22" s="216">
        <v>200</v>
      </c>
      <c r="BY22" s="216">
        <v>161</v>
      </c>
      <c r="BZ22" s="216">
        <v>194</v>
      </c>
      <c r="CA22" s="217">
        <v>1546</v>
      </c>
    </row>
    <row r="23" spans="1:80" ht="6.75" customHeight="1" thickBot="1"/>
    <row r="24" spans="1:80" ht="15">
      <c r="A24" s="362" t="s">
        <v>329</v>
      </c>
      <c r="B24" s="190" t="s">
        <v>30</v>
      </c>
      <c r="C24" s="206">
        <v>90063</v>
      </c>
      <c r="D24" s="218">
        <v>1282</v>
      </c>
      <c r="E24" s="219">
        <v>1399</v>
      </c>
      <c r="F24" s="219">
        <v>1325</v>
      </c>
      <c r="G24" s="219">
        <v>1382</v>
      </c>
      <c r="H24" s="219">
        <v>1341</v>
      </c>
      <c r="I24" s="219">
        <v>1345</v>
      </c>
      <c r="J24" s="219">
        <v>1369</v>
      </c>
      <c r="K24" s="270">
        <v>1379</v>
      </c>
      <c r="L24" s="270">
        <v>1409</v>
      </c>
      <c r="M24" s="270">
        <v>1514</v>
      </c>
      <c r="N24" s="270">
        <v>1601</v>
      </c>
      <c r="O24" s="270">
        <v>1554</v>
      </c>
      <c r="P24" s="219">
        <v>1553</v>
      </c>
      <c r="Q24" s="219">
        <v>1419</v>
      </c>
      <c r="R24" s="219">
        <v>1481</v>
      </c>
      <c r="S24" s="219">
        <v>1527</v>
      </c>
      <c r="T24" s="219">
        <v>1626</v>
      </c>
      <c r="U24" s="219">
        <v>1601</v>
      </c>
      <c r="V24" s="219">
        <v>1552</v>
      </c>
      <c r="W24" s="219">
        <v>1443</v>
      </c>
      <c r="X24" s="219">
        <v>1808</v>
      </c>
      <c r="Y24" s="219">
        <v>1558</v>
      </c>
      <c r="Z24" s="219">
        <v>1544</v>
      </c>
      <c r="AA24" s="219">
        <v>1435</v>
      </c>
      <c r="AB24" s="219">
        <v>1445</v>
      </c>
      <c r="AC24" s="219">
        <v>1275</v>
      </c>
      <c r="AD24" s="219">
        <v>1302</v>
      </c>
      <c r="AE24" s="219">
        <v>1296</v>
      </c>
      <c r="AF24" s="219">
        <v>1240</v>
      </c>
      <c r="AG24" s="219">
        <v>1261</v>
      </c>
      <c r="AH24" s="219">
        <v>1215</v>
      </c>
      <c r="AI24" s="219">
        <v>1287</v>
      </c>
      <c r="AJ24" s="219">
        <v>1249</v>
      </c>
      <c r="AK24" s="219">
        <v>1362</v>
      </c>
      <c r="AL24" s="219">
        <v>1268</v>
      </c>
      <c r="AM24" s="219">
        <v>1371</v>
      </c>
      <c r="AN24" s="219">
        <v>1357</v>
      </c>
      <c r="AO24" s="219">
        <v>1386</v>
      </c>
      <c r="AP24" s="219">
        <v>1414</v>
      </c>
      <c r="AQ24" s="219">
        <v>1416</v>
      </c>
      <c r="AR24" s="219">
        <v>1349</v>
      </c>
      <c r="AS24" s="219">
        <v>1295</v>
      </c>
      <c r="AT24" s="219">
        <v>1277</v>
      </c>
      <c r="AU24" s="219">
        <v>1303</v>
      </c>
      <c r="AV24" s="219">
        <v>1361</v>
      </c>
      <c r="AW24" s="219">
        <v>1268</v>
      </c>
      <c r="AX24" s="219">
        <v>1169</v>
      </c>
      <c r="AY24" s="219">
        <v>1191</v>
      </c>
      <c r="AZ24" s="219">
        <v>1212</v>
      </c>
      <c r="BA24" s="219">
        <v>1033</v>
      </c>
      <c r="BB24" s="219">
        <v>886</v>
      </c>
      <c r="BC24" s="219">
        <v>1004</v>
      </c>
      <c r="BD24" s="219">
        <v>1293</v>
      </c>
      <c r="BE24" s="219">
        <v>1195</v>
      </c>
      <c r="BF24" s="219">
        <v>1028</v>
      </c>
      <c r="BG24" s="219">
        <v>965</v>
      </c>
      <c r="BH24" s="219">
        <v>821</v>
      </c>
      <c r="BI24" s="219">
        <v>1029</v>
      </c>
      <c r="BJ24" s="219">
        <v>863</v>
      </c>
      <c r="BK24" s="219">
        <v>750</v>
      </c>
      <c r="BL24" s="219">
        <v>576</v>
      </c>
      <c r="BM24" s="219">
        <v>735</v>
      </c>
      <c r="BN24" s="219">
        <v>928</v>
      </c>
      <c r="BO24" s="219">
        <v>736</v>
      </c>
      <c r="BP24" s="219">
        <v>690</v>
      </c>
      <c r="BQ24" s="219">
        <v>538</v>
      </c>
      <c r="BR24" s="219">
        <v>493</v>
      </c>
      <c r="BS24" s="219">
        <v>647</v>
      </c>
      <c r="BT24" s="219">
        <v>560</v>
      </c>
      <c r="BU24" s="219">
        <v>459</v>
      </c>
      <c r="BV24" s="219">
        <v>462</v>
      </c>
      <c r="BW24" s="219">
        <v>391</v>
      </c>
      <c r="BX24" s="219">
        <v>386</v>
      </c>
      <c r="BY24" s="219">
        <v>383</v>
      </c>
      <c r="BZ24" s="219">
        <v>296</v>
      </c>
      <c r="CA24" s="220">
        <v>2900</v>
      </c>
    </row>
    <row r="25" spans="1:80" ht="15">
      <c r="A25" s="363"/>
      <c r="B25" s="196" t="s">
        <v>301</v>
      </c>
      <c r="C25" s="210">
        <v>45700</v>
      </c>
      <c r="D25" s="221">
        <v>640</v>
      </c>
      <c r="E25" s="222">
        <v>701</v>
      </c>
      <c r="F25" s="222">
        <v>648</v>
      </c>
      <c r="G25" s="222">
        <v>723</v>
      </c>
      <c r="H25" s="222">
        <v>696</v>
      </c>
      <c r="I25" s="222">
        <v>702</v>
      </c>
      <c r="J25" s="222">
        <v>698</v>
      </c>
      <c r="K25" s="271">
        <v>698</v>
      </c>
      <c r="L25" s="271">
        <v>734</v>
      </c>
      <c r="M25" s="271">
        <v>753</v>
      </c>
      <c r="N25" s="271">
        <v>834</v>
      </c>
      <c r="O25" s="271">
        <v>804</v>
      </c>
      <c r="P25" s="222">
        <v>763</v>
      </c>
      <c r="Q25" s="222">
        <v>726</v>
      </c>
      <c r="R25" s="222">
        <v>742</v>
      </c>
      <c r="S25" s="222">
        <v>798</v>
      </c>
      <c r="T25" s="222">
        <v>864</v>
      </c>
      <c r="U25" s="222">
        <v>818</v>
      </c>
      <c r="V25" s="222">
        <v>815</v>
      </c>
      <c r="W25" s="222">
        <v>737</v>
      </c>
      <c r="X25" s="222">
        <v>1047</v>
      </c>
      <c r="Y25" s="222">
        <v>839</v>
      </c>
      <c r="Z25" s="222">
        <v>825</v>
      </c>
      <c r="AA25" s="222">
        <v>742</v>
      </c>
      <c r="AB25" s="222">
        <v>753</v>
      </c>
      <c r="AC25" s="222">
        <v>675</v>
      </c>
      <c r="AD25" s="222">
        <v>695</v>
      </c>
      <c r="AE25" s="222">
        <v>650</v>
      </c>
      <c r="AF25" s="222">
        <v>656</v>
      </c>
      <c r="AG25" s="222">
        <v>646</v>
      </c>
      <c r="AH25" s="222">
        <v>601</v>
      </c>
      <c r="AI25" s="222">
        <v>622</v>
      </c>
      <c r="AJ25" s="222">
        <v>598</v>
      </c>
      <c r="AK25" s="222">
        <v>664</v>
      </c>
      <c r="AL25" s="222">
        <v>606</v>
      </c>
      <c r="AM25" s="222">
        <v>673</v>
      </c>
      <c r="AN25" s="222">
        <v>681</v>
      </c>
      <c r="AO25" s="222">
        <v>703</v>
      </c>
      <c r="AP25" s="222">
        <v>722</v>
      </c>
      <c r="AQ25" s="222">
        <v>748</v>
      </c>
      <c r="AR25" s="222">
        <v>655</v>
      </c>
      <c r="AS25" s="222">
        <v>662</v>
      </c>
      <c r="AT25" s="222">
        <v>627</v>
      </c>
      <c r="AU25" s="222">
        <v>644</v>
      </c>
      <c r="AV25" s="222">
        <v>689</v>
      </c>
      <c r="AW25" s="222">
        <v>646</v>
      </c>
      <c r="AX25" s="222">
        <v>595</v>
      </c>
      <c r="AY25" s="222">
        <v>620</v>
      </c>
      <c r="AZ25" s="222">
        <v>635</v>
      </c>
      <c r="BA25" s="222">
        <v>547</v>
      </c>
      <c r="BB25" s="222">
        <v>470</v>
      </c>
      <c r="BC25" s="222">
        <v>523</v>
      </c>
      <c r="BD25" s="222">
        <v>668</v>
      </c>
      <c r="BE25" s="222">
        <v>582</v>
      </c>
      <c r="BF25" s="222">
        <v>538</v>
      </c>
      <c r="BG25" s="222">
        <v>501</v>
      </c>
      <c r="BH25" s="222">
        <v>422</v>
      </c>
      <c r="BI25" s="222">
        <v>534</v>
      </c>
      <c r="BJ25" s="222">
        <v>426</v>
      </c>
      <c r="BK25" s="222">
        <v>384</v>
      </c>
      <c r="BL25" s="222">
        <v>300</v>
      </c>
      <c r="BM25" s="222">
        <v>383</v>
      </c>
      <c r="BN25" s="222">
        <v>475</v>
      </c>
      <c r="BO25" s="222">
        <v>372</v>
      </c>
      <c r="BP25" s="222">
        <v>322</v>
      </c>
      <c r="BQ25" s="222">
        <v>264</v>
      </c>
      <c r="BR25" s="222">
        <v>237</v>
      </c>
      <c r="BS25" s="222">
        <v>322</v>
      </c>
      <c r="BT25" s="222">
        <v>267</v>
      </c>
      <c r="BU25" s="222">
        <v>198</v>
      </c>
      <c r="BV25" s="222">
        <v>219</v>
      </c>
      <c r="BW25" s="222">
        <v>176</v>
      </c>
      <c r="BX25" s="222">
        <v>205</v>
      </c>
      <c r="BY25" s="222">
        <v>186</v>
      </c>
      <c r="BZ25" s="222">
        <v>135</v>
      </c>
      <c r="CA25" s="223">
        <v>1231</v>
      </c>
    </row>
    <row r="26" spans="1:80" ht="15.75" thickBot="1">
      <c r="A26" s="364"/>
      <c r="B26" s="201" t="s">
        <v>302</v>
      </c>
      <c r="C26" s="214">
        <v>44363</v>
      </c>
      <c r="D26" s="224">
        <v>642</v>
      </c>
      <c r="E26" s="225">
        <v>698</v>
      </c>
      <c r="F26" s="225">
        <v>677</v>
      </c>
      <c r="G26" s="225">
        <v>659</v>
      </c>
      <c r="H26" s="225">
        <v>645</v>
      </c>
      <c r="I26" s="225">
        <v>643</v>
      </c>
      <c r="J26" s="225">
        <v>671</v>
      </c>
      <c r="K26" s="272">
        <v>681</v>
      </c>
      <c r="L26" s="272">
        <v>675</v>
      </c>
      <c r="M26" s="272">
        <v>761</v>
      </c>
      <c r="N26" s="272">
        <v>767</v>
      </c>
      <c r="O26" s="272">
        <v>750</v>
      </c>
      <c r="P26" s="225">
        <v>790</v>
      </c>
      <c r="Q26" s="225">
        <v>693</v>
      </c>
      <c r="R26" s="225">
        <v>739</v>
      </c>
      <c r="S26" s="225">
        <v>729</v>
      </c>
      <c r="T26" s="225">
        <v>762</v>
      </c>
      <c r="U26" s="225">
        <v>783</v>
      </c>
      <c r="V26" s="225">
        <v>737</v>
      </c>
      <c r="W26" s="225">
        <v>706</v>
      </c>
      <c r="X26" s="225">
        <v>761</v>
      </c>
      <c r="Y26" s="225">
        <v>719</v>
      </c>
      <c r="Z26" s="225">
        <v>719</v>
      </c>
      <c r="AA26" s="225">
        <v>693</v>
      </c>
      <c r="AB26" s="225">
        <v>692</v>
      </c>
      <c r="AC26" s="225">
        <v>600</v>
      </c>
      <c r="AD26" s="225">
        <v>607</v>
      </c>
      <c r="AE26" s="225">
        <v>646</v>
      </c>
      <c r="AF26" s="225">
        <v>584</v>
      </c>
      <c r="AG26" s="225">
        <v>615</v>
      </c>
      <c r="AH26" s="225">
        <v>614</v>
      </c>
      <c r="AI26" s="225">
        <v>665</v>
      </c>
      <c r="AJ26" s="225">
        <v>651</v>
      </c>
      <c r="AK26" s="225">
        <v>698</v>
      </c>
      <c r="AL26" s="225">
        <v>662</v>
      </c>
      <c r="AM26" s="225">
        <v>698</v>
      </c>
      <c r="AN26" s="225">
        <v>676</v>
      </c>
      <c r="AO26" s="225">
        <v>683</v>
      </c>
      <c r="AP26" s="225">
        <v>692</v>
      </c>
      <c r="AQ26" s="225">
        <v>668</v>
      </c>
      <c r="AR26" s="225">
        <v>694</v>
      </c>
      <c r="AS26" s="225">
        <v>633</v>
      </c>
      <c r="AT26" s="225">
        <v>650</v>
      </c>
      <c r="AU26" s="225">
        <v>659</v>
      </c>
      <c r="AV26" s="225">
        <v>672</v>
      </c>
      <c r="AW26" s="225">
        <v>622</v>
      </c>
      <c r="AX26" s="225">
        <v>574</v>
      </c>
      <c r="AY26" s="225">
        <v>571</v>
      </c>
      <c r="AZ26" s="225">
        <v>577</v>
      </c>
      <c r="BA26" s="225">
        <v>486</v>
      </c>
      <c r="BB26" s="225">
        <v>416</v>
      </c>
      <c r="BC26" s="225">
        <v>481</v>
      </c>
      <c r="BD26" s="225">
        <v>625</v>
      </c>
      <c r="BE26" s="225">
        <v>613</v>
      </c>
      <c r="BF26" s="225">
        <v>490</v>
      </c>
      <c r="BG26" s="225">
        <v>464</v>
      </c>
      <c r="BH26" s="225">
        <v>399</v>
      </c>
      <c r="BI26" s="225">
        <v>495</v>
      </c>
      <c r="BJ26" s="225">
        <v>437</v>
      </c>
      <c r="BK26" s="225">
        <v>366</v>
      </c>
      <c r="BL26" s="225">
        <v>276</v>
      </c>
      <c r="BM26" s="225">
        <v>352</v>
      </c>
      <c r="BN26" s="225">
        <v>453</v>
      </c>
      <c r="BO26" s="225">
        <v>364</v>
      </c>
      <c r="BP26" s="225">
        <v>368</v>
      </c>
      <c r="BQ26" s="225">
        <v>274</v>
      </c>
      <c r="BR26" s="225">
        <v>256</v>
      </c>
      <c r="BS26" s="225">
        <v>325</v>
      </c>
      <c r="BT26" s="225">
        <v>293</v>
      </c>
      <c r="BU26" s="225">
        <v>261</v>
      </c>
      <c r="BV26" s="225">
        <v>243</v>
      </c>
      <c r="BW26" s="225">
        <v>215</v>
      </c>
      <c r="BX26" s="225">
        <v>181</v>
      </c>
      <c r="BY26" s="225">
        <v>197</v>
      </c>
      <c r="BZ26" s="225">
        <v>161</v>
      </c>
      <c r="CA26" s="226">
        <v>1669</v>
      </c>
    </row>
    <row r="27" spans="1:80" ht="6.75" customHeight="1" thickBot="1"/>
    <row r="28" spans="1:80" ht="15">
      <c r="A28" s="362" t="s">
        <v>330</v>
      </c>
      <c r="B28" s="190" t="s">
        <v>30</v>
      </c>
      <c r="C28" s="206">
        <v>89046</v>
      </c>
      <c r="D28" s="218">
        <v>1216</v>
      </c>
      <c r="E28" s="219">
        <v>1312</v>
      </c>
      <c r="F28" s="219">
        <v>1395</v>
      </c>
      <c r="G28" s="219">
        <v>1313</v>
      </c>
      <c r="H28" s="219">
        <v>1392</v>
      </c>
      <c r="I28" s="219">
        <v>1358</v>
      </c>
      <c r="J28" s="219">
        <v>1341</v>
      </c>
      <c r="K28" s="270">
        <v>1366</v>
      </c>
      <c r="L28" s="270">
        <v>1393</v>
      </c>
      <c r="M28" s="270">
        <v>1401</v>
      </c>
      <c r="N28" s="270">
        <v>1499</v>
      </c>
      <c r="O28" s="270">
        <v>1591</v>
      </c>
      <c r="P28" s="219">
        <v>1545</v>
      </c>
      <c r="Q28" s="219">
        <v>1561</v>
      </c>
      <c r="R28" s="219">
        <v>1392</v>
      </c>
      <c r="S28" s="219">
        <v>1491</v>
      </c>
      <c r="T28" s="219">
        <v>1528</v>
      </c>
      <c r="U28" s="219">
        <v>1637</v>
      </c>
      <c r="V28" s="219">
        <v>1495</v>
      </c>
      <c r="W28" s="219">
        <v>1469</v>
      </c>
      <c r="X28" s="219">
        <v>1198</v>
      </c>
      <c r="Y28" s="219">
        <v>1383</v>
      </c>
      <c r="Z28" s="219">
        <v>1394</v>
      </c>
      <c r="AA28" s="219">
        <v>1426</v>
      </c>
      <c r="AB28" s="219">
        <v>1309</v>
      </c>
      <c r="AC28" s="219">
        <v>1366</v>
      </c>
      <c r="AD28" s="219">
        <v>1205</v>
      </c>
      <c r="AE28" s="219">
        <v>1205</v>
      </c>
      <c r="AF28" s="219">
        <v>1262</v>
      </c>
      <c r="AG28" s="219">
        <v>1210</v>
      </c>
      <c r="AH28" s="219">
        <v>1243</v>
      </c>
      <c r="AI28" s="219">
        <v>1212</v>
      </c>
      <c r="AJ28" s="219">
        <v>1252</v>
      </c>
      <c r="AK28" s="219">
        <v>1254</v>
      </c>
      <c r="AL28" s="219">
        <v>1345</v>
      </c>
      <c r="AM28" s="219">
        <v>1261</v>
      </c>
      <c r="AN28" s="219">
        <v>1345</v>
      </c>
      <c r="AO28" s="219">
        <v>1344</v>
      </c>
      <c r="AP28" s="219">
        <v>1362</v>
      </c>
      <c r="AQ28" s="219">
        <v>1403</v>
      </c>
      <c r="AR28" s="219">
        <v>1412</v>
      </c>
      <c r="AS28" s="219">
        <v>1342</v>
      </c>
      <c r="AT28" s="219">
        <v>1298</v>
      </c>
      <c r="AU28" s="219">
        <v>1272</v>
      </c>
      <c r="AV28" s="219">
        <v>1292</v>
      </c>
      <c r="AW28" s="219">
        <v>1352</v>
      </c>
      <c r="AX28" s="219">
        <v>1259</v>
      </c>
      <c r="AY28" s="219">
        <v>1156</v>
      </c>
      <c r="AZ28" s="219">
        <v>1172</v>
      </c>
      <c r="BA28" s="219">
        <v>1199</v>
      </c>
      <c r="BB28" s="219">
        <v>1021</v>
      </c>
      <c r="BC28" s="219">
        <v>866</v>
      </c>
      <c r="BD28" s="219">
        <v>991</v>
      </c>
      <c r="BE28" s="219">
        <v>1295</v>
      </c>
      <c r="BF28" s="219">
        <v>1202</v>
      </c>
      <c r="BG28" s="219">
        <v>1043</v>
      </c>
      <c r="BH28" s="219">
        <v>955</v>
      </c>
      <c r="BI28" s="219">
        <v>812</v>
      </c>
      <c r="BJ28" s="219">
        <v>1020</v>
      </c>
      <c r="BK28" s="219">
        <v>840</v>
      </c>
      <c r="BL28" s="219">
        <v>748</v>
      </c>
      <c r="BM28" s="219">
        <v>585</v>
      </c>
      <c r="BN28" s="219">
        <v>730</v>
      </c>
      <c r="BO28" s="219">
        <v>929</v>
      </c>
      <c r="BP28" s="219">
        <v>742</v>
      </c>
      <c r="BQ28" s="219">
        <v>680</v>
      </c>
      <c r="BR28" s="219">
        <v>541</v>
      </c>
      <c r="BS28" s="219">
        <v>474</v>
      </c>
      <c r="BT28" s="219">
        <v>631</v>
      </c>
      <c r="BU28" s="219">
        <v>550</v>
      </c>
      <c r="BV28" s="219">
        <v>442</v>
      </c>
      <c r="BW28" s="219">
        <v>442</v>
      </c>
      <c r="BX28" s="219">
        <v>385</v>
      </c>
      <c r="BY28" s="219">
        <v>374</v>
      </c>
      <c r="BZ28" s="219">
        <v>366</v>
      </c>
      <c r="CA28" s="220">
        <v>2954</v>
      </c>
    </row>
    <row r="29" spans="1:80" ht="15">
      <c r="A29" s="363"/>
      <c r="B29" s="196" t="s">
        <v>301</v>
      </c>
      <c r="C29" s="210">
        <v>44498</v>
      </c>
      <c r="D29" s="221">
        <v>606</v>
      </c>
      <c r="E29" s="222">
        <v>653</v>
      </c>
      <c r="F29" s="222">
        <v>701</v>
      </c>
      <c r="G29" s="222">
        <v>644</v>
      </c>
      <c r="H29" s="222">
        <v>727</v>
      </c>
      <c r="I29" s="222">
        <v>705</v>
      </c>
      <c r="J29" s="222">
        <v>699</v>
      </c>
      <c r="K29" s="271">
        <v>698</v>
      </c>
      <c r="L29" s="271">
        <v>702</v>
      </c>
      <c r="M29" s="271">
        <v>722</v>
      </c>
      <c r="N29" s="271">
        <v>746</v>
      </c>
      <c r="O29" s="271">
        <v>840</v>
      </c>
      <c r="P29" s="222">
        <v>804</v>
      </c>
      <c r="Q29" s="222">
        <v>773</v>
      </c>
      <c r="R29" s="222">
        <v>701</v>
      </c>
      <c r="S29" s="222">
        <v>740</v>
      </c>
      <c r="T29" s="222">
        <v>805</v>
      </c>
      <c r="U29" s="222">
        <v>869</v>
      </c>
      <c r="V29" s="222">
        <v>772</v>
      </c>
      <c r="W29" s="222">
        <v>763</v>
      </c>
      <c r="X29" s="222">
        <v>508</v>
      </c>
      <c r="Y29" s="222">
        <v>651</v>
      </c>
      <c r="Z29" s="222">
        <v>659</v>
      </c>
      <c r="AA29" s="222">
        <v>693</v>
      </c>
      <c r="AB29" s="222">
        <v>635</v>
      </c>
      <c r="AC29" s="222">
        <v>685</v>
      </c>
      <c r="AD29" s="222">
        <v>596</v>
      </c>
      <c r="AE29" s="222">
        <v>625</v>
      </c>
      <c r="AF29" s="222">
        <v>618</v>
      </c>
      <c r="AG29" s="222">
        <v>620</v>
      </c>
      <c r="AH29" s="222">
        <v>618</v>
      </c>
      <c r="AI29" s="222">
        <v>605</v>
      </c>
      <c r="AJ29" s="222">
        <v>610</v>
      </c>
      <c r="AK29" s="222">
        <v>598</v>
      </c>
      <c r="AL29" s="222">
        <v>654</v>
      </c>
      <c r="AM29" s="222">
        <v>608</v>
      </c>
      <c r="AN29" s="222">
        <v>658</v>
      </c>
      <c r="AO29" s="222">
        <v>673</v>
      </c>
      <c r="AP29" s="222">
        <v>684</v>
      </c>
      <c r="AQ29" s="222">
        <v>716</v>
      </c>
      <c r="AR29" s="222">
        <v>738</v>
      </c>
      <c r="AS29" s="222">
        <v>655</v>
      </c>
      <c r="AT29" s="222">
        <v>658</v>
      </c>
      <c r="AU29" s="222">
        <v>629</v>
      </c>
      <c r="AV29" s="222">
        <v>645</v>
      </c>
      <c r="AW29" s="222">
        <v>689</v>
      </c>
      <c r="AX29" s="222">
        <v>645</v>
      </c>
      <c r="AY29" s="222">
        <v>583</v>
      </c>
      <c r="AZ29" s="222">
        <v>615</v>
      </c>
      <c r="BA29" s="222">
        <v>624</v>
      </c>
      <c r="BB29" s="222">
        <v>532</v>
      </c>
      <c r="BC29" s="222">
        <v>459</v>
      </c>
      <c r="BD29" s="222">
        <v>509</v>
      </c>
      <c r="BE29" s="222">
        <v>665</v>
      </c>
      <c r="BF29" s="222">
        <v>588</v>
      </c>
      <c r="BG29" s="222">
        <v>546</v>
      </c>
      <c r="BH29" s="222">
        <v>496</v>
      </c>
      <c r="BI29" s="222">
        <v>417</v>
      </c>
      <c r="BJ29" s="222">
        <v>530</v>
      </c>
      <c r="BK29" s="222">
        <v>417</v>
      </c>
      <c r="BL29" s="222">
        <v>380</v>
      </c>
      <c r="BM29" s="222">
        <v>304</v>
      </c>
      <c r="BN29" s="222">
        <v>375</v>
      </c>
      <c r="BO29" s="222">
        <v>483</v>
      </c>
      <c r="BP29" s="222">
        <v>373</v>
      </c>
      <c r="BQ29" s="222">
        <v>319</v>
      </c>
      <c r="BR29" s="222">
        <v>259</v>
      </c>
      <c r="BS29" s="222">
        <v>225</v>
      </c>
      <c r="BT29" s="222">
        <v>318</v>
      </c>
      <c r="BU29" s="222">
        <v>262</v>
      </c>
      <c r="BV29" s="222">
        <v>187</v>
      </c>
      <c r="BW29" s="222">
        <v>207</v>
      </c>
      <c r="BX29" s="222">
        <v>172</v>
      </c>
      <c r="BY29" s="222">
        <v>199</v>
      </c>
      <c r="BZ29" s="222">
        <v>172</v>
      </c>
      <c r="CA29" s="223">
        <v>1239</v>
      </c>
    </row>
    <row r="30" spans="1:80" ht="15.75" thickBot="1">
      <c r="A30" s="364"/>
      <c r="B30" s="201" t="s">
        <v>302</v>
      </c>
      <c r="C30" s="214">
        <v>44548</v>
      </c>
      <c r="D30" s="224">
        <v>610</v>
      </c>
      <c r="E30" s="225">
        <v>659</v>
      </c>
      <c r="F30" s="225">
        <v>694</v>
      </c>
      <c r="G30" s="225">
        <v>669</v>
      </c>
      <c r="H30" s="225">
        <v>665</v>
      </c>
      <c r="I30" s="225">
        <v>653</v>
      </c>
      <c r="J30" s="225">
        <v>642</v>
      </c>
      <c r="K30" s="272">
        <v>668</v>
      </c>
      <c r="L30" s="272">
        <v>691</v>
      </c>
      <c r="M30" s="272">
        <v>679</v>
      </c>
      <c r="N30" s="272">
        <v>753</v>
      </c>
      <c r="O30" s="272">
        <v>751</v>
      </c>
      <c r="P30" s="225">
        <v>741</v>
      </c>
      <c r="Q30" s="225">
        <v>788</v>
      </c>
      <c r="R30" s="225">
        <v>691</v>
      </c>
      <c r="S30" s="225">
        <v>751</v>
      </c>
      <c r="T30" s="225">
        <v>723</v>
      </c>
      <c r="U30" s="225">
        <v>768</v>
      </c>
      <c r="V30" s="225">
        <v>723</v>
      </c>
      <c r="W30" s="225">
        <v>706</v>
      </c>
      <c r="X30" s="225">
        <v>690</v>
      </c>
      <c r="Y30" s="225">
        <v>732</v>
      </c>
      <c r="Z30" s="225">
        <v>735</v>
      </c>
      <c r="AA30" s="225">
        <v>733</v>
      </c>
      <c r="AB30" s="225">
        <v>674</v>
      </c>
      <c r="AC30" s="225">
        <v>681</v>
      </c>
      <c r="AD30" s="225">
        <v>609</v>
      </c>
      <c r="AE30" s="225">
        <v>580</v>
      </c>
      <c r="AF30" s="225">
        <v>644</v>
      </c>
      <c r="AG30" s="225">
        <v>590</v>
      </c>
      <c r="AH30" s="225">
        <v>625</v>
      </c>
      <c r="AI30" s="225">
        <v>607</v>
      </c>
      <c r="AJ30" s="225">
        <v>642</v>
      </c>
      <c r="AK30" s="225">
        <v>656</v>
      </c>
      <c r="AL30" s="225">
        <v>691</v>
      </c>
      <c r="AM30" s="225">
        <v>653</v>
      </c>
      <c r="AN30" s="225">
        <v>687</v>
      </c>
      <c r="AO30" s="225">
        <v>671</v>
      </c>
      <c r="AP30" s="225">
        <v>678</v>
      </c>
      <c r="AQ30" s="225">
        <v>687</v>
      </c>
      <c r="AR30" s="225">
        <v>674</v>
      </c>
      <c r="AS30" s="225">
        <v>687</v>
      </c>
      <c r="AT30" s="225">
        <v>640</v>
      </c>
      <c r="AU30" s="225">
        <v>643</v>
      </c>
      <c r="AV30" s="225">
        <v>647</v>
      </c>
      <c r="AW30" s="225">
        <v>663</v>
      </c>
      <c r="AX30" s="225">
        <v>614</v>
      </c>
      <c r="AY30" s="225">
        <v>573</v>
      </c>
      <c r="AZ30" s="225">
        <v>557</v>
      </c>
      <c r="BA30" s="225">
        <v>575</v>
      </c>
      <c r="BB30" s="225">
        <v>489</v>
      </c>
      <c r="BC30" s="225">
        <v>407</v>
      </c>
      <c r="BD30" s="225">
        <v>482</v>
      </c>
      <c r="BE30" s="225">
        <v>630</v>
      </c>
      <c r="BF30" s="225">
        <v>614</v>
      </c>
      <c r="BG30" s="225">
        <v>497</v>
      </c>
      <c r="BH30" s="225">
        <v>459</v>
      </c>
      <c r="BI30" s="225">
        <v>395</v>
      </c>
      <c r="BJ30" s="225">
        <v>490</v>
      </c>
      <c r="BK30" s="225">
        <v>423</v>
      </c>
      <c r="BL30" s="225">
        <v>368</v>
      </c>
      <c r="BM30" s="225">
        <v>281</v>
      </c>
      <c r="BN30" s="225">
        <v>355</v>
      </c>
      <c r="BO30" s="225">
        <v>446</v>
      </c>
      <c r="BP30" s="225">
        <v>369</v>
      </c>
      <c r="BQ30" s="225">
        <v>361</v>
      </c>
      <c r="BR30" s="225">
        <v>282</v>
      </c>
      <c r="BS30" s="225">
        <v>249</v>
      </c>
      <c r="BT30" s="225">
        <v>313</v>
      </c>
      <c r="BU30" s="225">
        <v>288</v>
      </c>
      <c r="BV30" s="225">
        <v>255</v>
      </c>
      <c r="BW30" s="225">
        <v>235</v>
      </c>
      <c r="BX30" s="225">
        <v>213</v>
      </c>
      <c r="BY30" s="225">
        <v>175</v>
      </c>
      <c r="BZ30" s="225">
        <v>194</v>
      </c>
      <c r="CA30" s="226">
        <v>1715</v>
      </c>
    </row>
    <row r="31" spans="1:80" ht="5.25" customHeight="1" thickBot="1"/>
    <row r="32" spans="1:80" ht="15">
      <c r="A32" s="362" t="s">
        <v>346</v>
      </c>
      <c r="B32" s="190" t="s">
        <v>30</v>
      </c>
      <c r="C32" s="206">
        <v>90764</v>
      </c>
      <c r="D32" s="218">
        <v>1121</v>
      </c>
      <c r="E32" s="219">
        <v>1244</v>
      </c>
      <c r="F32" s="219">
        <v>1320</v>
      </c>
      <c r="G32" s="219">
        <v>1408</v>
      </c>
      <c r="H32" s="219">
        <v>1358</v>
      </c>
      <c r="I32" s="219">
        <v>1424</v>
      </c>
      <c r="J32" s="219">
        <v>1371</v>
      </c>
      <c r="K32" s="270">
        <v>1345</v>
      </c>
      <c r="L32" s="270">
        <v>1369</v>
      </c>
      <c r="M32" s="270">
        <v>1413</v>
      </c>
      <c r="N32" s="270">
        <v>1418</v>
      </c>
      <c r="O32" s="270">
        <v>1514</v>
      </c>
      <c r="P32" s="219">
        <v>1609</v>
      </c>
      <c r="Q32" s="219">
        <v>1569</v>
      </c>
      <c r="R32" s="219">
        <v>1554</v>
      </c>
      <c r="S32" s="219">
        <v>1408</v>
      </c>
      <c r="T32" s="219">
        <v>1490</v>
      </c>
      <c r="U32" s="219">
        <v>1542</v>
      </c>
      <c r="V32" s="219">
        <v>1560</v>
      </c>
      <c r="W32" s="219">
        <v>1545</v>
      </c>
      <c r="X32" s="219">
        <v>1451</v>
      </c>
      <c r="Y32" s="219">
        <v>1472</v>
      </c>
      <c r="Z32" s="219">
        <v>1493</v>
      </c>
      <c r="AA32" s="219">
        <v>1466</v>
      </c>
      <c r="AB32" s="219">
        <v>1424</v>
      </c>
      <c r="AC32" s="219">
        <v>1309</v>
      </c>
      <c r="AD32" s="219">
        <v>1347</v>
      </c>
      <c r="AE32" s="219">
        <v>1179</v>
      </c>
      <c r="AF32" s="219">
        <v>1199</v>
      </c>
      <c r="AG32" s="219">
        <v>1255</v>
      </c>
      <c r="AH32" s="219">
        <v>1227</v>
      </c>
      <c r="AI32" s="219">
        <v>1266</v>
      </c>
      <c r="AJ32" s="219">
        <v>1225</v>
      </c>
      <c r="AK32" s="219">
        <v>1277</v>
      </c>
      <c r="AL32" s="219">
        <v>1266</v>
      </c>
      <c r="AM32" s="219">
        <v>1362</v>
      </c>
      <c r="AN32" s="219">
        <v>1280</v>
      </c>
      <c r="AO32" s="219">
        <v>1354</v>
      </c>
      <c r="AP32" s="219">
        <v>1362</v>
      </c>
      <c r="AQ32" s="219">
        <v>1377</v>
      </c>
      <c r="AR32" s="219">
        <v>1407</v>
      </c>
      <c r="AS32" s="219">
        <v>1411</v>
      </c>
      <c r="AT32" s="219">
        <v>1340</v>
      </c>
      <c r="AU32" s="219">
        <v>1301</v>
      </c>
      <c r="AV32" s="219">
        <v>1271</v>
      </c>
      <c r="AW32" s="219">
        <v>1294</v>
      </c>
      <c r="AX32" s="219">
        <v>1368</v>
      </c>
      <c r="AY32" s="219">
        <v>1269</v>
      </c>
      <c r="AZ32" s="219">
        <v>1168</v>
      </c>
      <c r="BA32" s="219">
        <v>1174</v>
      </c>
      <c r="BB32" s="219">
        <v>1218</v>
      </c>
      <c r="BC32" s="219">
        <v>1041</v>
      </c>
      <c r="BD32" s="219">
        <v>849</v>
      </c>
      <c r="BE32" s="219">
        <v>994</v>
      </c>
      <c r="BF32" s="219">
        <v>1298</v>
      </c>
      <c r="BG32" s="219">
        <v>1216</v>
      </c>
      <c r="BH32" s="219">
        <v>1051</v>
      </c>
      <c r="BI32" s="219">
        <v>974</v>
      </c>
      <c r="BJ32" s="219">
        <v>810</v>
      </c>
      <c r="BK32" s="219">
        <v>1016</v>
      </c>
      <c r="BL32" s="219">
        <v>836</v>
      </c>
      <c r="BM32" s="219">
        <v>752</v>
      </c>
      <c r="BN32" s="219">
        <v>583</v>
      </c>
      <c r="BO32" s="219">
        <v>734</v>
      </c>
      <c r="BP32" s="219">
        <v>931</v>
      </c>
      <c r="BQ32" s="219">
        <v>736</v>
      </c>
      <c r="BR32" s="219">
        <v>673</v>
      </c>
      <c r="BS32" s="219">
        <v>533</v>
      </c>
      <c r="BT32" s="219">
        <v>476</v>
      </c>
      <c r="BU32" s="219">
        <v>632</v>
      </c>
      <c r="BV32" s="219">
        <v>554</v>
      </c>
      <c r="BW32" s="219">
        <v>446</v>
      </c>
      <c r="BX32" s="219">
        <v>447</v>
      </c>
      <c r="BY32" s="219">
        <v>372</v>
      </c>
      <c r="BZ32" s="219">
        <v>368</v>
      </c>
      <c r="CA32" s="220">
        <v>3048</v>
      </c>
      <c r="CB32" s="97">
        <f>SUM(V32:CA32)</f>
        <v>65287</v>
      </c>
    </row>
    <row r="33" spans="1:80" ht="15">
      <c r="A33" s="363"/>
      <c r="B33" s="196" t="s">
        <v>301</v>
      </c>
      <c r="C33" s="210">
        <v>45467</v>
      </c>
      <c r="D33" s="221">
        <v>588</v>
      </c>
      <c r="E33" s="222">
        <v>624</v>
      </c>
      <c r="F33" s="222">
        <v>663</v>
      </c>
      <c r="G33" s="222">
        <v>704</v>
      </c>
      <c r="H33" s="222">
        <v>667</v>
      </c>
      <c r="I33" s="222">
        <v>750</v>
      </c>
      <c r="J33" s="222">
        <v>726</v>
      </c>
      <c r="K33" s="271">
        <v>696</v>
      </c>
      <c r="L33" s="271">
        <v>700</v>
      </c>
      <c r="M33" s="271">
        <v>707</v>
      </c>
      <c r="N33" s="271">
        <v>736</v>
      </c>
      <c r="O33" s="271">
        <v>749</v>
      </c>
      <c r="P33" s="222">
        <v>833</v>
      </c>
      <c r="Q33" s="222">
        <v>813</v>
      </c>
      <c r="R33" s="222">
        <v>780</v>
      </c>
      <c r="S33" s="222">
        <v>711</v>
      </c>
      <c r="T33" s="222">
        <v>744</v>
      </c>
      <c r="U33" s="222">
        <v>819</v>
      </c>
      <c r="V33" s="222">
        <v>821</v>
      </c>
      <c r="W33" s="222">
        <v>756</v>
      </c>
      <c r="X33" s="222">
        <v>693</v>
      </c>
      <c r="Y33" s="222">
        <v>738</v>
      </c>
      <c r="Z33" s="222">
        <v>715</v>
      </c>
      <c r="AA33" s="222">
        <v>712</v>
      </c>
      <c r="AB33" s="222">
        <v>715</v>
      </c>
      <c r="AC33" s="222">
        <v>643</v>
      </c>
      <c r="AD33" s="222">
        <v>688</v>
      </c>
      <c r="AE33" s="222">
        <v>588</v>
      </c>
      <c r="AF33" s="222">
        <v>622</v>
      </c>
      <c r="AG33" s="222">
        <v>614</v>
      </c>
      <c r="AH33" s="222">
        <v>635</v>
      </c>
      <c r="AI33" s="222">
        <v>629</v>
      </c>
      <c r="AJ33" s="222">
        <v>604</v>
      </c>
      <c r="AK33" s="222">
        <v>615</v>
      </c>
      <c r="AL33" s="222">
        <v>607</v>
      </c>
      <c r="AM33" s="222">
        <v>660</v>
      </c>
      <c r="AN33" s="222">
        <v>617</v>
      </c>
      <c r="AO33" s="222">
        <v>666</v>
      </c>
      <c r="AP33" s="222">
        <v>682</v>
      </c>
      <c r="AQ33" s="222">
        <v>689</v>
      </c>
      <c r="AR33" s="222">
        <v>726</v>
      </c>
      <c r="AS33" s="222">
        <v>734</v>
      </c>
      <c r="AT33" s="222">
        <v>656</v>
      </c>
      <c r="AU33" s="222">
        <v>664</v>
      </c>
      <c r="AV33" s="222">
        <v>633</v>
      </c>
      <c r="AW33" s="222">
        <v>642</v>
      </c>
      <c r="AX33" s="222">
        <v>691</v>
      </c>
      <c r="AY33" s="222">
        <v>646</v>
      </c>
      <c r="AZ33" s="222">
        <v>586</v>
      </c>
      <c r="BA33" s="222">
        <v>607</v>
      </c>
      <c r="BB33" s="222">
        <v>632</v>
      </c>
      <c r="BC33" s="222">
        <v>548</v>
      </c>
      <c r="BD33" s="222">
        <v>449</v>
      </c>
      <c r="BE33" s="222">
        <v>518</v>
      </c>
      <c r="BF33" s="222">
        <v>662</v>
      </c>
      <c r="BG33" s="222">
        <v>601</v>
      </c>
      <c r="BH33" s="222">
        <v>546</v>
      </c>
      <c r="BI33" s="222">
        <v>497</v>
      </c>
      <c r="BJ33" s="222">
        <v>416</v>
      </c>
      <c r="BK33" s="222">
        <v>532</v>
      </c>
      <c r="BL33" s="222">
        <v>419</v>
      </c>
      <c r="BM33" s="222">
        <v>380</v>
      </c>
      <c r="BN33" s="222">
        <v>305</v>
      </c>
      <c r="BO33" s="222">
        <v>373</v>
      </c>
      <c r="BP33" s="222">
        <v>485</v>
      </c>
      <c r="BQ33" s="222">
        <v>370</v>
      </c>
      <c r="BR33" s="222">
        <v>317</v>
      </c>
      <c r="BS33" s="222">
        <v>250</v>
      </c>
      <c r="BT33" s="222">
        <v>227</v>
      </c>
      <c r="BU33" s="222">
        <v>316</v>
      </c>
      <c r="BV33" s="222">
        <v>266</v>
      </c>
      <c r="BW33" s="222">
        <v>188</v>
      </c>
      <c r="BX33" s="222">
        <v>205</v>
      </c>
      <c r="BY33" s="222">
        <v>166</v>
      </c>
      <c r="BZ33" s="222">
        <v>194</v>
      </c>
      <c r="CA33" s="223">
        <v>1301</v>
      </c>
      <c r="CB33" s="97">
        <f>SUM(V33:CA33)</f>
        <v>32457</v>
      </c>
    </row>
    <row r="34" spans="1:80" ht="15.75" thickBot="1">
      <c r="A34" s="364"/>
      <c r="B34" s="201" t="s">
        <v>302</v>
      </c>
      <c r="C34" s="214">
        <v>45297</v>
      </c>
      <c r="D34" s="224">
        <v>533</v>
      </c>
      <c r="E34" s="225">
        <v>620</v>
      </c>
      <c r="F34" s="225">
        <v>657</v>
      </c>
      <c r="G34" s="225">
        <v>704</v>
      </c>
      <c r="H34" s="225">
        <v>691</v>
      </c>
      <c r="I34" s="225">
        <v>674</v>
      </c>
      <c r="J34" s="225">
        <v>645</v>
      </c>
      <c r="K34" s="272">
        <v>649</v>
      </c>
      <c r="L34" s="272">
        <v>669</v>
      </c>
      <c r="M34" s="272">
        <v>706</v>
      </c>
      <c r="N34" s="272">
        <v>682</v>
      </c>
      <c r="O34" s="272">
        <v>765</v>
      </c>
      <c r="P34" s="225">
        <v>776</v>
      </c>
      <c r="Q34" s="225">
        <v>756</v>
      </c>
      <c r="R34" s="225">
        <v>774</v>
      </c>
      <c r="S34" s="225">
        <v>697</v>
      </c>
      <c r="T34" s="225">
        <v>746</v>
      </c>
      <c r="U34" s="225">
        <v>723</v>
      </c>
      <c r="V34" s="225">
        <v>739</v>
      </c>
      <c r="W34" s="225">
        <v>789</v>
      </c>
      <c r="X34" s="225">
        <v>758</v>
      </c>
      <c r="Y34" s="225">
        <v>734</v>
      </c>
      <c r="Z34" s="225">
        <v>778</v>
      </c>
      <c r="AA34" s="225">
        <v>754</v>
      </c>
      <c r="AB34" s="225">
        <v>709</v>
      </c>
      <c r="AC34" s="225">
        <v>666</v>
      </c>
      <c r="AD34" s="225">
        <v>659</v>
      </c>
      <c r="AE34" s="225">
        <v>591</v>
      </c>
      <c r="AF34" s="225">
        <v>577</v>
      </c>
      <c r="AG34" s="225">
        <v>641</v>
      </c>
      <c r="AH34" s="225">
        <v>592</v>
      </c>
      <c r="AI34" s="225">
        <v>637</v>
      </c>
      <c r="AJ34" s="225">
        <v>621</v>
      </c>
      <c r="AK34" s="225">
        <v>662</v>
      </c>
      <c r="AL34" s="225">
        <v>659</v>
      </c>
      <c r="AM34" s="225">
        <v>702</v>
      </c>
      <c r="AN34" s="225">
        <v>663</v>
      </c>
      <c r="AO34" s="225">
        <v>688</v>
      </c>
      <c r="AP34" s="225">
        <v>680</v>
      </c>
      <c r="AQ34" s="225">
        <v>688</v>
      </c>
      <c r="AR34" s="225">
        <v>681</v>
      </c>
      <c r="AS34" s="225">
        <v>677</v>
      </c>
      <c r="AT34" s="225">
        <v>684</v>
      </c>
      <c r="AU34" s="225">
        <v>637</v>
      </c>
      <c r="AV34" s="225">
        <v>638</v>
      </c>
      <c r="AW34" s="225">
        <v>652</v>
      </c>
      <c r="AX34" s="225">
        <v>677</v>
      </c>
      <c r="AY34" s="225">
        <v>623</v>
      </c>
      <c r="AZ34" s="225">
        <v>582</v>
      </c>
      <c r="BA34" s="225">
        <v>567</v>
      </c>
      <c r="BB34" s="225">
        <v>586</v>
      </c>
      <c r="BC34" s="225">
        <v>493</v>
      </c>
      <c r="BD34" s="225">
        <v>400</v>
      </c>
      <c r="BE34" s="225">
        <v>476</v>
      </c>
      <c r="BF34" s="225">
        <v>636</v>
      </c>
      <c r="BG34" s="225">
        <v>615</v>
      </c>
      <c r="BH34" s="225">
        <v>505</v>
      </c>
      <c r="BI34" s="225">
        <v>477</v>
      </c>
      <c r="BJ34" s="225">
        <v>394</v>
      </c>
      <c r="BK34" s="225">
        <v>484</v>
      </c>
      <c r="BL34" s="225">
        <v>417</v>
      </c>
      <c r="BM34" s="225">
        <v>372</v>
      </c>
      <c r="BN34" s="225">
        <v>278</v>
      </c>
      <c r="BO34" s="225">
        <v>361</v>
      </c>
      <c r="BP34" s="225">
        <v>446</v>
      </c>
      <c r="BQ34" s="225">
        <v>366</v>
      </c>
      <c r="BR34" s="225">
        <v>356</v>
      </c>
      <c r="BS34" s="225">
        <v>283</v>
      </c>
      <c r="BT34" s="225">
        <v>249</v>
      </c>
      <c r="BU34" s="225">
        <v>316</v>
      </c>
      <c r="BV34" s="225">
        <v>288</v>
      </c>
      <c r="BW34" s="225">
        <v>258</v>
      </c>
      <c r="BX34" s="225">
        <v>242</v>
      </c>
      <c r="BY34" s="225">
        <v>206</v>
      </c>
      <c r="BZ34" s="225">
        <v>174</v>
      </c>
      <c r="CA34" s="226">
        <v>1747</v>
      </c>
      <c r="CB34" s="97">
        <f>SUM(V34:CA34)</f>
        <v>32830</v>
      </c>
    </row>
    <row r="36" spans="1:80" ht="6" customHeight="1"/>
    <row r="37" spans="1:80" ht="6" customHeight="1"/>
    <row r="38" spans="1:80" ht="6" customHeight="1">
      <c r="A38" s="227"/>
      <c r="B38" s="228"/>
      <c r="C38" s="229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228"/>
      <c r="BE38" s="228"/>
      <c r="BF38" s="228"/>
      <c r="BG38" s="228"/>
      <c r="BH38" s="228"/>
      <c r="BI38" s="228"/>
      <c r="BJ38" s="228"/>
      <c r="BK38" s="228"/>
      <c r="BL38" s="228"/>
      <c r="BM38" s="228"/>
      <c r="BN38" s="228"/>
      <c r="BO38" s="228"/>
      <c r="BP38" s="228"/>
      <c r="BQ38" s="228"/>
      <c r="BR38" s="228"/>
      <c r="BS38" s="228"/>
      <c r="BT38" s="228"/>
      <c r="BU38" s="228"/>
      <c r="BV38" s="228"/>
      <c r="BW38" s="228"/>
      <c r="BX38" s="228"/>
      <c r="BY38" s="228"/>
      <c r="BZ38" s="228"/>
      <c r="CA38" s="228"/>
    </row>
    <row r="39" spans="1:80" ht="6" customHeight="1">
      <c r="B39" s="381"/>
      <c r="C39" s="381"/>
    </row>
    <row r="40" spans="1:80" ht="18.75" customHeight="1" thickBot="1">
      <c r="A40" s="382" t="s">
        <v>331</v>
      </c>
      <c r="B40" s="383"/>
      <c r="C40" s="383"/>
      <c r="D40" s="383"/>
      <c r="E40" s="383"/>
      <c r="F40" s="383"/>
      <c r="G40" s="383"/>
      <c r="H40" s="383"/>
      <c r="I40" s="383"/>
    </row>
    <row r="41" spans="1:80" ht="12" customHeight="1">
      <c r="A41" s="380" t="s">
        <v>324</v>
      </c>
      <c r="B41" s="231" t="s">
        <v>332</v>
      </c>
      <c r="C41" s="232" t="s">
        <v>333</v>
      </c>
      <c r="D41" s="161">
        <v>1355</v>
      </c>
      <c r="E41" s="161">
        <v>1468</v>
      </c>
      <c r="F41" s="233"/>
      <c r="G41" s="233"/>
      <c r="H41" s="234">
        <f>SUM(D41:G41)</f>
        <v>2823</v>
      </c>
      <c r="I41" s="368">
        <f>SUM(H41:H42)</f>
        <v>4366</v>
      </c>
      <c r="BV41" s="97"/>
      <c r="BW41" s="97"/>
      <c r="BX41" s="97"/>
      <c r="BY41" s="97"/>
      <c r="BZ41" s="97"/>
      <c r="CA41" s="97"/>
    </row>
    <row r="42" spans="1:80" ht="12" customHeight="1">
      <c r="A42" s="366"/>
      <c r="B42" s="235" t="s">
        <v>334</v>
      </c>
      <c r="C42" s="236" t="s">
        <v>335</v>
      </c>
      <c r="D42" s="166">
        <v>1543</v>
      </c>
      <c r="E42" s="237"/>
      <c r="F42" s="237"/>
      <c r="G42" s="237"/>
      <c r="H42" s="238">
        <f>SUM(D42:G42)</f>
        <v>1543</v>
      </c>
      <c r="I42" s="369"/>
      <c r="BV42" s="97"/>
      <c r="BW42" s="97"/>
      <c r="BX42" s="97"/>
      <c r="BY42" s="97"/>
      <c r="BZ42" s="97"/>
      <c r="CA42" s="97"/>
    </row>
    <row r="43" spans="1:80" ht="12" customHeight="1">
      <c r="A43" s="366"/>
      <c r="B43" s="235" t="s">
        <v>336</v>
      </c>
      <c r="C43" s="236" t="s">
        <v>337</v>
      </c>
      <c r="D43" s="166">
        <v>1548</v>
      </c>
      <c r="E43" s="166">
        <v>1479</v>
      </c>
      <c r="F43" s="166">
        <v>1377</v>
      </c>
      <c r="G43" s="166">
        <v>1441</v>
      </c>
      <c r="H43" s="238">
        <f>SUM(D43:G43)</f>
        <v>5845</v>
      </c>
      <c r="I43" s="369">
        <f>SUM(H43:H45)</f>
        <v>18521</v>
      </c>
      <c r="BU43" s="97"/>
      <c r="BV43" s="97"/>
      <c r="BW43" s="97"/>
      <c r="BX43" s="97"/>
      <c r="BY43" s="97"/>
      <c r="BZ43" s="97"/>
      <c r="CA43" s="97"/>
    </row>
    <row r="44" spans="1:80" ht="12" customHeight="1">
      <c r="A44" s="366"/>
      <c r="B44" s="235" t="s">
        <v>338</v>
      </c>
      <c r="C44" s="236" t="s">
        <v>339</v>
      </c>
      <c r="D44" s="166">
        <v>1477</v>
      </c>
      <c r="E44" s="166">
        <v>1615</v>
      </c>
      <c r="F44" s="166">
        <v>1569</v>
      </c>
      <c r="G44" s="166">
        <v>1671</v>
      </c>
      <c r="H44" s="238">
        <f>SUM(D44:G44)</f>
        <v>6332</v>
      </c>
      <c r="I44" s="369"/>
      <c r="BU44" s="97"/>
      <c r="BV44" s="97"/>
      <c r="BW44" s="97"/>
      <c r="BX44" s="97"/>
      <c r="BY44" s="97"/>
      <c r="BZ44" s="97"/>
      <c r="CA44" s="97"/>
    </row>
    <row r="45" spans="1:80" ht="12" customHeight="1" thickBot="1">
      <c r="A45" s="367"/>
      <c r="B45" s="239" t="s">
        <v>340</v>
      </c>
      <c r="C45" s="240" t="s">
        <v>341</v>
      </c>
      <c r="D45" s="171">
        <v>1677</v>
      </c>
      <c r="E45" s="171">
        <v>1604</v>
      </c>
      <c r="F45" s="171">
        <v>1543</v>
      </c>
      <c r="G45" s="171">
        <v>1520</v>
      </c>
      <c r="H45" s="241">
        <f>SUM(D45:G45)</f>
        <v>6344</v>
      </c>
      <c r="I45" s="370"/>
      <c r="BU45" s="97"/>
      <c r="BV45" s="97"/>
      <c r="BW45" s="97"/>
      <c r="BX45" s="97"/>
      <c r="BY45" s="97"/>
      <c r="BZ45" s="97"/>
      <c r="CA45" s="97"/>
    </row>
    <row r="46" spans="1:80" ht="4.5" customHeight="1" thickBot="1">
      <c r="C46" s="189"/>
      <c r="BV46" s="97"/>
      <c r="BW46" s="97"/>
      <c r="BX46" s="97"/>
      <c r="BY46" s="97"/>
      <c r="BZ46" s="97"/>
      <c r="CA46" s="97"/>
    </row>
    <row r="47" spans="1:80" ht="12" customHeight="1">
      <c r="A47" s="380" t="s">
        <v>325</v>
      </c>
      <c r="B47" s="231" t="s">
        <v>332</v>
      </c>
      <c r="C47" s="232" t="s">
        <v>333</v>
      </c>
      <c r="D47" s="178">
        <v>1328</v>
      </c>
      <c r="E47" s="178">
        <v>1370</v>
      </c>
      <c r="F47" s="233"/>
      <c r="G47" s="233"/>
      <c r="H47" s="242">
        <f>SUM(D47:G47)</f>
        <v>2698</v>
      </c>
      <c r="I47" s="368">
        <f>SUM(H47:H48)</f>
        <v>4171</v>
      </c>
      <c r="CA47" s="97"/>
    </row>
    <row r="48" spans="1:80" ht="12" customHeight="1">
      <c r="A48" s="366"/>
      <c r="B48" s="235" t="s">
        <v>334</v>
      </c>
      <c r="C48" s="236" t="s">
        <v>335</v>
      </c>
      <c r="D48" s="182">
        <v>1473</v>
      </c>
      <c r="E48" s="237"/>
      <c r="F48" s="237"/>
      <c r="G48" s="237"/>
      <c r="H48" s="243">
        <f>SUM(D48:G48)</f>
        <v>1473</v>
      </c>
      <c r="I48" s="369"/>
      <c r="CA48" s="97"/>
    </row>
    <row r="49" spans="1:79" ht="12" customHeight="1">
      <c r="A49" s="366"/>
      <c r="B49" s="235" t="s">
        <v>336</v>
      </c>
      <c r="C49" s="236" t="s">
        <v>337</v>
      </c>
      <c r="D49" s="182">
        <v>1563</v>
      </c>
      <c r="E49" s="182">
        <v>1540</v>
      </c>
      <c r="F49" s="182">
        <v>1460</v>
      </c>
      <c r="G49" s="182">
        <v>1387</v>
      </c>
      <c r="H49" s="243">
        <f>SUM(D49:G49)</f>
        <v>5950</v>
      </c>
      <c r="I49" s="369">
        <f>SUM(H49:H51)</f>
        <v>18501</v>
      </c>
      <c r="CA49" s="97"/>
    </row>
    <row r="50" spans="1:79" ht="12" customHeight="1">
      <c r="A50" s="366"/>
      <c r="B50" s="235" t="s">
        <v>338</v>
      </c>
      <c r="C50" s="236" t="s">
        <v>339</v>
      </c>
      <c r="D50" s="182">
        <v>1434</v>
      </c>
      <c r="E50" s="182">
        <v>1468</v>
      </c>
      <c r="F50" s="182">
        <v>1587</v>
      </c>
      <c r="G50" s="182">
        <v>1583</v>
      </c>
      <c r="H50" s="243">
        <f>SUM(D50:G50)</f>
        <v>6072</v>
      </c>
      <c r="I50" s="369"/>
      <c r="CA50" s="97"/>
    </row>
    <row r="51" spans="1:79" ht="12" customHeight="1" thickBot="1">
      <c r="A51" s="367"/>
      <c r="B51" s="239" t="s">
        <v>340</v>
      </c>
      <c r="C51" s="240" t="s">
        <v>341</v>
      </c>
      <c r="D51" s="186">
        <v>1662</v>
      </c>
      <c r="E51" s="186">
        <v>1672</v>
      </c>
      <c r="F51" s="186">
        <v>1597</v>
      </c>
      <c r="G51" s="186">
        <v>1548</v>
      </c>
      <c r="H51" s="244">
        <f>SUM(D51:G51)</f>
        <v>6479</v>
      </c>
      <c r="I51" s="370"/>
      <c r="CA51" s="97"/>
    </row>
    <row r="52" spans="1:79" ht="4.5" customHeight="1" thickBot="1">
      <c r="CA52" s="97"/>
    </row>
    <row r="53" spans="1:79" ht="12" customHeight="1">
      <c r="A53" s="380" t="s">
        <v>326</v>
      </c>
      <c r="B53" s="231" t="s">
        <v>332</v>
      </c>
      <c r="C53" s="232" t="s">
        <v>333</v>
      </c>
      <c r="D53" s="193">
        <v>1334</v>
      </c>
      <c r="E53" s="193">
        <v>1355</v>
      </c>
      <c r="F53" s="233"/>
      <c r="G53" s="233"/>
      <c r="H53" s="242">
        <f>SUM(D53:G53)</f>
        <v>2689</v>
      </c>
      <c r="I53" s="368">
        <f>SUM(H53:H54)</f>
        <v>4069</v>
      </c>
      <c r="CA53" s="97"/>
    </row>
    <row r="54" spans="1:79" ht="12" customHeight="1">
      <c r="A54" s="366"/>
      <c r="B54" s="235" t="s">
        <v>334</v>
      </c>
      <c r="C54" s="236" t="s">
        <v>335</v>
      </c>
      <c r="D54" s="199">
        <v>1380</v>
      </c>
      <c r="E54" s="237"/>
      <c r="F54" s="237"/>
      <c r="G54" s="237"/>
      <c r="H54" s="243">
        <f>SUM(D54:G54)</f>
        <v>1380</v>
      </c>
      <c r="I54" s="369"/>
      <c r="CA54" s="97"/>
    </row>
    <row r="55" spans="1:79" ht="12" customHeight="1">
      <c r="A55" s="366"/>
      <c r="B55" s="235" t="s">
        <v>336</v>
      </c>
      <c r="C55" s="236" t="s">
        <v>337</v>
      </c>
      <c r="D55" s="199">
        <v>1493</v>
      </c>
      <c r="E55" s="199">
        <v>1570</v>
      </c>
      <c r="F55" s="199">
        <v>1551</v>
      </c>
      <c r="G55" s="199">
        <v>1496</v>
      </c>
      <c r="H55" s="243">
        <f>SUM(D55:G55)</f>
        <v>6110</v>
      </c>
      <c r="I55" s="369">
        <f>SUM(H55:H57)</f>
        <v>18584</v>
      </c>
      <c r="CA55" s="97"/>
    </row>
    <row r="56" spans="1:79" ht="12" customHeight="1">
      <c r="A56" s="366"/>
      <c r="B56" s="235" t="s">
        <v>338</v>
      </c>
      <c r="C56" s="236" t="s">
        <v>339</v>
      </c>
      <c r="D56" s="199">
        <v>1411</v>
      </c>
      <c r="E56" s="199">
        <v>1466</v>
      </c>
      <c r="F56" s="199">
        <v>1491</v>
      </c>
      <c r="G56" s="199">
        <v>1597</v>
      </c>
      <c r="H56" s="243">
        <f>SUM(D56:G56)</f>
        <v>5965</v>
      </c>
      <c r="I56" s="369"/>
      <c r="CA56" s="97"/>
    </row>
    <row r="57" spans="1:79" ht="12.75" customHeight="1" thickBot="1">
      <c r="A57" s="367"/>
      <c r="B57" s="239" t="s">
        <v>340</v>
      </c>
      <c r="C57" s="240" t="s">
        <v>341</v>
      </c>
      <c r="D57" s="204">
        <v>1585</v>
      </c>
      <c r="E57" s="204">
        <v>1664</v>
      </c>
      <c r="F57" s="204">
        <v>1672</v>
      </c>
      <c r="G57" s="204">
        <v>1588</v>
      </c>
      <c r="H57" s="244">
        <f>SUM(D57:G57)</f>
        <v>6509</v>
      </c>
      <c r="I57" s="370"/>
      <c r="CA57" s="97"/>
    </row>
    <row r="58" spans="1:79" ht="3" customHeight="1" thickBot="1">
      <c r="CA58" s="97"/>
    </row>
    <row r="59" spans="1:79" ht="12.75" customHeight="1">
      <c r="A59" s="380" t="s">
        <v>327</v>
      </c>
      <c r="B59" s="231" t="s">
        <v>332</v>
      </c>
      <c r="C59" s="232" t="s">
        <v>333</v>
      </c>
      <c r="D59" s="208">
        <v>1327</v>
      </c>
      <c r="E59" s="208">
        <v>1332</v>
      </c>
      <c r="F59" s="233"/>
      <c r="G59" s="233"/>
      <c r="H59" s="234">
        <f>SUM(D59:G59)</f>
        <v>2659</v>
      </c>
      <c r="I59" s="368">
        <f>SUM(H59:H60)</f>
        <v>4028</v>
      </c>
      <c r="CA59" s="97"/>
    </row>
    <row r="60" spans="1:79" ht="12.75" customHeight="1">
      <c r="A60" s="366"/>
      <c r="B60" s="235" t="s">
        <v>334</v>
      </c>
      <c r="C60" s="236" t="s">
        <v>335</v>
      </c>
      <c r="D60" s="212">
        <v>1369</v>
      </c>
      <c r="E60" s="237"/>
      <c r="F60" s="237"/>
      <c r="G60" s="237"/>
      <c r="H60" s="238">
        <f>SUM(D60:G60)</f>
        <v>1369</v>
      </c>
      <c r="I60" s="369"/>
      <c r="CA60" s="97"/>
    </row>
    <row r="61" spans="1:79" ht="12.75" customHeight="1">
      <c r="A61" s="366"/>
      <c r="B61" s="235" t="s">
        <v>336</v>
      </c>
      <c r="C61" s="236" t="s">
        <v>337</v>
      </c>
      <c r="D61" s="212">
        <v>1402</v>
      </c>
      <c r="E61" s="212">
        <v>1516</v>
      </c>
      <c r="F61" s="212">
        <v>1576</v>
      </c>
      <c r="G61" s="212">
        <v>1564</v>
      </c>
      <c r="H61" s="238">
        <f>SUM(D61:G61)</f>
        <v>6058</v>
      </c>
      <c r="I61" s="369">
        <f>SUM(H61:H63)</f>
        <v>18451</v>
      </c>
      <c r="CA61" s="97"/>
    </row>
    <row r="62" spans="1:79" ht="12.75" customHeight="1">
      <c r="A62" s="366"/>
      <c r="B62" s="235" t="s">
        <v>338</v>
      </c>
      <c r="C62" s="236" t="s">
        <v>339</v>
      </c>
      <c r="D62" s="212">
        <v>1520</v>
      </c>
      <c r="E62" s="212">
        <v>1404</v>
      </c>
      <c r="F62" s="212">
        <v>1461</v>
      </c>
      <c r="G62" s="212">
        <v>1521</v>
      </c>
      <c r="H62" s="238">
        <f>SUM(D62:G62)</f>
        <v>5906</v>
      </c>
      <c r="I62" s="369"/>
      <c r="CA62" s="97"/>
    </row>
    <row r="63" spans="1:79" ht="12.75" customHeight="1" thickBot="1">
      <c r="A63" s="367"/>
      <c r="B63" s="239" t="s">
        <v>340</v>
      </c>
      <c r="C63" s="240" t="s">
        <v>341</v>
      </c>
      <c r="D63" s="216">
        <v>1598</v>
      </c>
      <c r="E63" s="216">
        <v>1578</v>
      </c>
      <c r="F63" s="216">
        <v>1650</v>
      </c>
      <c r="G63" s="216">
        <v>1661</v>
      </c>
      <c r="H63" s="241">
        <f>SUM(D63:G63)</f>
        <v>6487</v>
      </c>
      <c r="I63" s="370"/>
      <c r="CA63" s="97"/>
    </row>
    <row r="64" spans="1:79" ht="5.25" customHeight="1" thickBot="1">
      <c r="A64" s="97"/>
      <c r="B64" s="97"/>
      <c r="C64" s="97"/>
      <c r="D64" s="97"/>
      <c r="E64" s="97"/>
      <c r="F64" s="97"/>
      <c r="G64" s="97"/>
      <c r="H64" s="97"/>
      <c r="I64" s="97"/>
      <c r="CA64" s="97"/>
    </row>
    <row r="65" spans="1:79" ht="12.75" customHeight="1">
      <c r="A65" s="365" t="s">
        <v>342</v>
      </c>
      <c r="B65" s="231" t="s">
        <v>332</v>
      </c>
      <c r="C65" s="232" t="s">
        <v>333</v>
      </c>
      <c r="D65" s="208">
        <v>1342</v>
      </c>
      <c r="E65" s="208">
        <v>1328</v>
      </c>
      <c r="F65" s="233"/>
      <c r="G65" s="233"/>
      <c r="H65" s="234">
        <f>SUM(D65:G65)</f>
        <v>2670</v>
      </c>
      <c r="I65" s="368">
        <f>SUM(H65:H66)</f>
        <v>4025</v>
      </c>
      <c r="CA65" s="97"/>
    </row>
    <row r="66" spans="1:79" ht="12.75" customHeight="1">
      <c r="A66" s="366"/>
      <c r="B66" s="235" t="s">
        <v>334</v>
      </c>
      <c r="C66" s="236" t="s">
        <v>335</v>
      </c>
      <c r="D66" s="212">
        <v>1355</v>
      </c>
      <c r="E66" s="237"/>
      <c r="F66" s="237"/>
      <c r="G66" s="237"/>
      <c r="H66" s="238">
        <f>SUM(D66:G66)</f>
        <v>1355</v>
      </c>
      <c r="I66" s="369"/>
      <c r="CA66" s="97"/>
    </row>
    <row r="67" spans="1:79" ht="12.75" customHeight="1">
      <c r="A67" s="366"/>
      <c r="B67" s="235" t="s">
        <v>336</v>
      </c>
      <c r="C67" s="236" t="s">
        <v>337</v>
      </c>
      <c r="D67" s="212">
        <v>1373</v>
      </c>
      <c r="E67" s="212">
        <v>1420</v>
      </c>
      <c r="F67" s="212">
        <v>1516</v>
      </c>
      <c r="G67" s="212">
        <v>1598</v>
      </c>
      <c r="H67" s="238">
        <f>SUM(D67:G67)</f>
        <v>5907</v>
      </c>
      <c r="I67" s="369">
        <f>SUM(H67:H69)</f>
        <v>18271</v>
      </c>
      <c r="CA67" s="97"/>
    </row>
    <row r="68" spans="1:79" ht="12" customHeight="1">
      <c r="A68" s="366"/>
      <c r="B68" s="235" t="s">
        <v>338</v>
      </c>
      <c r="C68" s="236" t="s">
        <v>339</v>
      </c>
      <c r="D68" s="212">
        <v>1552</v>
      </c>
      <c r="E68" s="212">
        <v>1539</v>
      </c>
      <c r="F68" s="212">
        <v>1411</v>
      </c>
      <c r="G68" s="212">
        <v>1467</v>
      </c>
      <c r="H68" s="238">
        <f>SUM(D68:G68)</f>
        <v>5969</v>
      </c>
      <c r="I68" s="369"/>
      <c r="CA68" s="97"/>
    </row>
    <row r="69" spans="1:79" ht="12" customHeight="1" thickBot="1">
      <c r="A69" s="367"/>
      <c r="B69" s="239" t="s">
        <v>340</v>
      </c>
      <c r="C69" s="240" t="s">
        <v>341</v>
      </c>
      <c r="D69" s="216">
        <v>1535</v>
      </c>
      <c r="E69" s="216">
        <v>1622</v>
      </c>
      <c r="F69" s="216">
        <v>1578</v>
      </c>
      <c r="G69" s="216">
        <v>1660</v>
      </c>
      <c r="H69" s="241">
        <f>SUM(D69:G69)</f>
        <v>6395</v>
      </c>
      <c r="I69" s="370"/>
      <c r="CA69" s="97"/>
    </row>
    <row r="70" spans="1:79" ht="6" customHeight="1" thickBot="1">
      <c r="A70" s="97"/>
      <c r="B70" s="97"/>
      <c r="C70" s="97"/>
      <c r="D70" s="97"/>
      <c r="E70" s="97"/>
      <c r="F70" s="97"/>
      <c r="G70" s="97"/>
      <c r="H70" s="97"/>
      <c r="I70" s="97"/>
      <c r="CA70" s="97"/>
    </row>
    <row r="71" spans="1:79" ht="12" customHeight="1">
      <c r="A71" s="365" t="s">
        <v>343</v>
      </c>
      <c r="B71" s="231" t="s">
        <v>332</v>
      </c>
      <c r="C71" s="232" t="s">
        <v>333</v>
      </c>
      <c r="D71" s="208">
        <v>1382</v>
      </c>
      <c r="E71" s="208">
        <v>1341</v>
      </c>
      <c r="F71" s="233"/>
      <c r="G71" s="233"/>
      <c r="H71" s="234">
        <f>SUM(D71:G71)</f>
        <v>2723</v>
      </c>
      <c r="I71" s="368">
        <f>SUM(H71:H72)</f>
        <v>4068</v>
      </c>
      <c r="CA71" s="97"/>
    </row>
    <row r="72" spans="1:79" ht="12" customHeight="1">
      <c r="A72" s="366"/>
      <c r="B72" s="235" t="s">
        <v>334</v>
      </c>
      <c r="C72" s="236" t="s">
        <v>335</v>
      </c>
      <c r="D72" s="212">
        <v>1345</v>
      </c>
      <c r="E72" s="237"/>
      <c r="F72" s="237"/>
      <c r="G72" s="237"/>
      <c r="H72" s="238">
        <f>SUM(D72:G72)</f>
        <v>1345</v>
      </c>
      <c r="I72" s="369"/>
      <c r="CA72" s="97"/>
    </row>
    <row r="73" spans="1:79" ht="12" customHeight="1">
      <c r="A73" s="366"/>
      <c r="B73" s="235" t="s">
        <v>336</v>
      </c>
      <c r="C73" s="236" t="s">
        <v>337</v>
      </c>
      <c r="D73" s="212">
        <v>1369</v>
      </c>
      <c r="E73" s="212">
        <v>1379</v>
      </c>
      <c r="F73" s="212">
        <v>1409</v>
      </c>
      <c r="G73" s="212">
        <v>1514</v>
      </c>
      <c r="H73" s="238">
        <f>SUM(D73:G73)</f>
        <v>5671</v>
      </c>
      <c r="I73" s="369">
        <f>SUM(H73:H75)</f>
        <v>18033</v>
      </c>
      <c r="CA73" s="97"/>
    </row>
    <row r="74" spans="1:79" ht="12" customHeight="1">
      <c r="A74" s="366"/>
      <c r="B74" s="235" t="s">
        <v>338</v>
      </c>
      <c r="C74" s="236" t="s">
        <v>339</v>
      </c>
      <c r="D74" s="212">
        <v>1601</v>
      </c>
      <c r="E74" s="212">
        <v>1554</v>
      </c>
      <c r="F74" s="212">
        <v>1553</v>
      </c>
      <c r="G74" s="212">
        <v>1419</v>
      </c>
      <c r="H74" s="238">
        <f>SUM(D74:G74)</f>
        <v>6127</v>
      </c>
      <c r="I74" s="369"/>
      <c r="CA74" s="97"/>
    </row>
    <row r="75" spans="1:79" ht="12" customHeight="1" thickBot="1">
      <c r="A75" s="367"/>
      <c r="B75" s="239" t="s">
        <v>340</v>
      </c>
      <c r="C75" s="240" t="s">
        <v>341</v>
      </c>
      <c r="D75" s="216">
        <v>1481</v>
      </c>
      <c r="E75" s="216">
        <v>1527</v>
      </c>
      <c r="F75" s="216">
        <v>1626</v>
      </c>
      <c r="G75" s="216">
        <v>1601</v>
      </c>
      <c r="H75" s="241">
        <f>SUM(D75:G75)</f>
        <v>6235</v>
      </c>
      <c r="I75" s="370"/>
      <c r="CA75" s="97"/>
    </row>
    <row r="76" spans="1:79" ht="6.75" customHeight="1" thickBot="1"/>
    <row r="77" spans="1:79" ht="12" customHeight="1">
      <c r="A77" s="365" t="s">
        <v>344</v>
      </c>
      <c r="B77" s="231" t="s">
        <v>332</v>
      </c>
      <c r="C77" s="232" t="s">
        <v>333</v>
      </c>
      <c r="D77" s="208">
        <v>1313</v>
      </c>
      <c r="E77" s="208">
        <v>1392</v>
      </c>
      <c r="F77" s="233"/>
      <c r="G77" s="233"/>
      <c r="H77" s="234">
        <f>SUM(D77:G77)</f>
        <v>2705</v>
      </c>
      <c r="I77" s="368">
        <f>SUM(H77:H78)</f>
        <v>4063</v>
      </c>
      <c r="CA77" s="97"/>
    </row>
    <row r="78" spans="1:79" ht="12" customHeight="1">
      <c r="A78" s="366"/>
      <c r="B78" s="235" t="s">
        <v>334</v>
      </c>
      <c r="C78" s="236" t="s">
        <v>335</v>
      </c>
      <c r="D78" s="212">
        <v>1358</v>
      </c>
      <c r="E78" s="237"/>
      <c r="F78" s="237"/>
      <c r="G78" s="237"/>
      <c r="H78" s="238">
        <f>SUM(D78:G78)</f>
        <v>1358</v>
      </c>
      <c r="I78" s="369"/>
      <c r="CA78" s="97"/>
    </row>
    <row r="79" spans="1:79" ht="12" customHeight="1">
      <c r="A79" s="366"/>
      <c r="B79" s="235" t="s">
        <v>336</v>
      </c>
      <c r="C79" s="236" t="s">
        <v>337</v>
      </c>
      <c r="D79" s="212">
        <v>1341</v>
      </c>
      <c r="E79" s="212">
        <v>1366</v>
      </c>
      <c r="F79" s="212">
        <v>1393</v>
      </c>
      <c r="G79" s="212">
        <v>1401</v>
      </c>
      <c r="H79" s="238">
        <f>SUM(D79:G79)</f>
        <v>5501</v>
      </c>
      <c r="I79" s="369">
        <f>SUM(H79:H81)</f>
        <v>17745</v>
      </c>
      <c r="CA79" s="97"/>
    </row>
    <row r="80" spans="1:79" ht="12" customHeight="1">
      <c r="A80" s="366"/>
      <c r="B80" s="235" t="s">
        <v>338</v>
      </c>
      <c r="C80" s="236" t="s">
        <v>339</v>
      </c>
      <c r="D80" s="212">
        <v>1499</v>
      </c>
      <c r="E80" s="212">
        <v>1591</v>
      </c>
      <c r="F80" s="212">
        <v>1545</v>
      </c>
      <c r="G80" s="212">
        <v>1561</v>
      </c>
      <c r="H80" s="238">
        <f>SUM(D80:G80)</f>
        <v>6196</v>
      </c>
      <c r="I80" s="369"/>
      <c r="CA80" s="97"/>
    </row>
    <row r="81" spans="1:79" ht="12" customHeight="1" thickBot="1">
      <c r="A81" s="367"/>
      <c r="B81" s="239" t="s">
        <v>340</v>
      </c>
      <c r="C81" s="240" t="s">
        <v>341</v>
      </c>
      <c r="D81" s="216">
        <v>1392</v>
      </c>
      <c r="E81" s="216">
        <v>1491</v>
      </c>
      <c r="F81" s="216">
        <v>1528</v>
      </c>
      <c r="G81" s="216">
        <v>1637</v>
      </c>
      <c r="H81" s="241">
        <f>SUM(D81:G81)</f>
        <v>6048</v>
      </c>
      <c r="I81" s="370"/>
      <c r="CA81" s="97"/>
    </row>
    <row r="82" spans="1:79" ht="32.25" customHeight="1" thickBot="1">
      <c r="A82" s="189"/>
      <c r="C82" s="189"/>
      <c r="K82" s="266" t="s">
        <v>358</v>
      </c>
      <c r="L82" s="267" t="s">
        <v>359</v>
      </c>
      <c r="N82" s="266" t="s">
        <v>360</v>
      </c>
      <c r="O82" s="267" t="s">
        <v>361</v>
      </c>
      <c r="CA82" s="97"/>
    </row>
    <row r="83" spans="1:79" ht="12" customHeight="1">
      <c r="A83" s="365" t="s">
        <v>344</v>
      </c>
      <c r="B83" s="231" t="s">
        <v>332</v>
      </c>
      <c r="C83" s="232" t="s">
        <v>333</v>
      </c>
      <c r="D83" s="208">
        <v>1408</v>
      </c>
      <c r="E83" s="208">
        <v>1358</v>
      </c>
      <c r="F83" s="233"/>
      <c r="G83" s="233"/>
      <c r="H83" s="234">
        <f>SUM(D83:G83)</f>
        <v>2766</v>
      </c>
      <c r="I83" s="368">
        <f>SUM(H83:H84)</f>
        <v>4190</v>
      </c>
      <c r="K83" s="360">
        <v>1582</v>
      </c>
      <c r="L83" s="360">
        <v>1582</v>
      </c>
      <c r="N83" s="361">
        <f>K83*100/I83</f>
        <v>37.756563245823386</v>
      </c>
      <c r="O83" s="361">
        <f>L83*100/I83</f>
        <v>37.756563245823386</v>
      </c>
      <c r="CA83" s="97"/>
    </row>
    <row r="84" spans="1:79" ht="12" customHeight="1">
      <c r="A84" s="366"/>
      <c r="B84" s="235" t="s">
        <v>334</v>
      </c>
      <c r="C84" s="236" t="s">
        <v>335</v>
      </c>
      <c r="D84" s="212">
        <v>1424</v>
      </c>
      <c r="E84" s="237"/>
      <c r="F84" s="237"/>
      <c r="G84" s="237"/>
      <c r="H84" s="238">
        <f>SUM(D84:G84)</f>
        <v>1424</v>
      </c>
      <c r="I84" s="369"/>
      <c r="K84" s="360"/>
      <c r="L84" s="360"/>
      <c r="N84" s="361"/>
      <c r="O84" s="361"/>
      <c r="CA84" s="97"/>
    </row>
    <row r="85" spans="1:79" ht="12" customHeight="1">
      <c r="A85" s="366"/>
      <c r="B85" s="235" t="s">
        <v>336</v>
      </c>
      <c r="C85" s="236" t="s">
        <v>337</v>
      </c>
      <c r="D85" s="212">
        <v>1371</v>
      </c>
      <c r="E85" s="212">
        <v>1345</v>
      </c>
      <c r="F85" s="212">
        <v>1369</v>
      </c>
      <c r="G85" s="212">
        <v>1413</v>
      </c>
      <c r="H85" s="238">
        <f>SUM(D85:G85)</f>
        <v>5498</v>
      </c>
      <c r="I85" s="369">
        <f>SUM(H85:H87)</f>
        <v>17602</v>
      </c>
      <c r="K85" s="269">
        <v>5496</v>
      </c>
      <c r="L85" s="269">
        <v>5615</v>
      </c>
      <c r="N85" s="268">
        <f>K85*100/H85</f>
        <v>99.963623135685708</v>
      </c>
      <c r="O85" s="268">
        <f>L85*100/H85</f>
        <v>102.12804656238632</v>
      </c>
      <c r="CA85" s="97"/>
    </row>
    <row r="86" spans="1:79" ht="12" customHeight="1">
      <c r="A86" s="366"/>
      <c r="B86" s="235" t="s">
        <v>338</v>
      </c>
      <c r="C86" s="236" t="s">
        <v>339</v>
      </c>
      <c r="D86" s="212">
        <v>1418</v>
      </c>
      <c r="E86" s="212">
        <v>1514</v>
      </c>
      <c r="F86" s="212">
        <v>1609</v>
      </c>
      <c r="G86" s="212">
        <v>1569</v>
      </c>
      <c r="H86" s="238">
        <f>SUM(D86:G86)</f>
        <v>6110</v>
      </c>
      <c r="I86" s="369"/>
      <c r="K86" s="269">
        <v>6503</v>
      </c>
      <c r="L86" s="269">
        <v>6634</v>
      </c>
      <c r="N86" s="268">
        <f t="shared" ref="N86" si="0">K86*100/H86</f>
        <v>106.43207855973813</v>
      </c>
      <c r="O86" s="268">
        <f t="shared" ref="O86:O87" si="1">L86*100/H86</f>
        <v>108.57610474631751</v>
      </c>
      <c r="CA86" s="97"/>
    </row>
    <row r="87" spans="1:79" ht="12" customHeight="1" thickBot="1">
      <c r="A87" s="367"/>
      <c r="B87" s="239" t="s">
        <v>340</v>
      </c>
      <c r="C87" s="240" t="s">
        <v>341</v>
      </c>
      <c r="D87" s="216">
        <v>1554</v>
      </c>
      <c r="E87" s="216">
        <v>1408</v>
      </c>
      <c r="F87" s="216">
        <v>1490</v>
      </c>
      <c r="G87" s="216">
        <v>1542</v>
      </c>
      <c r="H87" s="241">
        <f>SUM(D87:G87)</f>
        <v>5994</v>
      </c>
      <c r="I87" s="370"/>
      <c r="K87" s="269">
        <v>5895</v>
      </c>
      <c r="L87" s="269">
        <v>6200</v>
      </c>
      <c r="N87" s="268">
        <f>K87*100/H87</f>
        <v>98.348348348348352</v>
      </c>
      <c r="O87" s="268">
        <f t="shared" si="1"/>
        <v>103.43677010343677</v>
      </c>
      <c r="CA87" s="97"/>
    </row>
    <row r="88" spans="1:79" ht="12" customHeight="1"/>
    <row r="89" spans="1:79" ht="12" customHeight="1"/>
    <row r="90" spans="1:79" ht="6.75" customHeight="1">
      <c r="A90" s="227"/>
      <c r="B90" s="228"/>
      <c r="C90" s="229"/>
      <c r="D90" s="228"/>
      <c r="E90" s="228"/>
      <c r="F90" s="228"/>
      <c r="G90" s="228"/>
      <c r="H90" s="228"/>
      <c r="I90" s="228"/>
    </row>
    <row r="91" spans="1:79" ht="6.75" customHeight="1" thickBot="1">
      <c r="CA91" s="97"/>
    </row>
    <row r="92" spans="1:79" ht="24.75" customHeight="1" thickBot="1">
      <c r="A92" s="371" t="s">
        <v>345</v>
      </c>
      <c r="B92" s="372"/>
      <c r="C92" s="373"/>
    </row>
    <row r="93" spans="1:79">
      <c r="A93" s="374" t="s">
        <v>320</v>
      </c>
      <c r="B93" s="376" t="s">
        <v>321</v>
      </c>
      <c r="C93" s="378" t="s">
        <v>30</v>
      </c>
    </row>
    <row r="94" spans="1:79" ht="13.5" thickBot="1">
      <c r="A94" s="375"/>
      <c r="B94" s="377"/>
      <c r="C94" s="379"/>
    </row>
    <row r="95" spans="1:79" ht="5.25" customHeight="1" thickBot="1">
      <c r="A95" s="245"/>
      <c r="B95" s="156"/>
      <c r="C95" s="246"/>
    </row>
    <row r="96" spans="1:79">
      <c r="A96" s="362" t="s">
        <v>324</v>
      </c>
      <c r="B96" s="158" t="s">
        <v>30</v>
      </c>
      <c r="C96" s="159">
        <v>55947</v>
      </c>
    </row>
    <row r="97" spans="1:3">
      <c r="A97" s="363"/>
      <c r="B97" s="163" t="s">
        <v>301</v>
      </c>
      <c r="C97" s="164">
        <v>27854</v>
      </c>
    </row>
    <row r="98" spans="1:3" ht="13.5" thickBot="1">
      <c r="A98" s="364"/>
      <c r="B98" s="168" t="s">
        <v>302</v>
      </c>
      <c r="C98" s="169">
        <v>28093</v>
      </c>
    </row>
    <row r="99" spans="1:3" ht="5.25" customHeight="1" thickBot="1">
      <c r="A99" s="247"/>
      <c r="B99" s="174"/>
      <c r="C99" s="248"/>
    </row>
    <row r="100" spans="1:3">
      <c r="A100" s="362" t="s">
        <v>325</v>
      </c>
      <c r="B100" s="158" t="s">
        <v>30</v>
      </c>
      <c r="C100" s="176">
        <v>56945</v>
      </c>
    </row>
    <row r="101" spans="1:3">
      <c r="A101" s="363"/>
      <c r="B101" s="163" t="s">
        <v>301</v>
      </c>
      <c r="C101" s="180">
        <v>28383</v>
      </c>
    </row>
    <row r="102" spans="1:3" ht="13.5" thickBot="1">
      <c r="A102" s="364"/>
      <c r="B102" s="168" t="s">
        <v>302</v>
      </c>
      <c r="C102" s="184">
        <v>28562</v>
      </c>
    </row>
    <row r="103" spans="1:3" ht="5.25" customHeight="1" thickBot="1">
      <c r="A103" s="249"/>
      <c r="C103" s="250"/>
    </row>
    <row r="104" spans="1:3" ht="15">
      <c r="A104" s="362" t="s">
        <v>326</v>
      </c>
      <c r="B104" s="190" t="s">
        <v>30</v>
      </c>
      <c r="C104" s="191">
        <v>58088</v>
      </c>
    </row>
    <row r="105" spans="1:3" ht="15">
      <c r="A105" s="363"/>
      <c r="B105" s="196" t="s">
        <v>301</v>
      </c>
      <c r="C105" s="197">
        <v>28917</v>
      </c>
    </row>
    <row r="106" spans="1:3" ht="15.75" thickBot="1">
      <c r="A106" s="364"/>
      <c r="B106" s="201" t="s">
        <v>302</v>
      </c>
      <c r="C106" s="202">
        <v>29171</v>
      </c>
    </row>
    <row r="107" spans="1:3" ht="5.25" customHeight="1" thickBot="1">
      <c r="A107" s="249"/>
      <c r="C107" s="250"/>
    </row>
    <row r="108" spans="1:3" ht="15">
      <c r="A108" s="362" t="s">
        <v>327</v>
      </c>
      <c r="B108" s="190" t="s">
        <v>30</v>
      </c>
      <c r="C108" s="206">
        <v>59586</v>
      </c>
    </row>
    <row r="109" spans="1:3" ht="15">
      <c r="A109" s="363"/>
      <c r="B109" s="196" t="s">
        <v>301</v>
      </c>
      <c r="C109" s="210">
        <v>29864</v>
      </c>
    </row>
    <row r="110" spans="1:3" ht="15.75" thickBot="1">
      <c r="A110" s="364"/>
      <c r="B110" s="201" t="s">
        <v>302</v>
      </c>
      <c r="C110" s="214">
        <v>29722</v>
      </c>
    </row>
    <row r="111" spans="1:3" ht="5.25" customHeight="1" thickBot="1">
      <c r="A111" s="249"/>
      <c r="C111" s="250"/>
    </row>
    <row r="112" spans="1:3" ht="15">
      <c r="A112" s="362" t="s">
        <v>328</v>
      </c>
      <c r="B112" s="190" t="s">
        <v>30</v>
      </c>
      <c r="C112" s="206">
        <v>61283</v>
      </c>
    </row>
    <row r="113" spans="1:3" ht="15">
      <c r="A113" s="363"/>
      <c r="B113" s="196" t="s">
        <v>301</v>
      </c>
      <c r="C113" s="210">
        <v>30529</v>
      </c>
    </row>
    <row r="114" spans="1:3" ht="15.75" thickBot="1">
      <c r="A114" s="364"/>
      <c r="B114" s="201" t="s">
        <v>302</v>
      </c>
      <c r="C114" s="214">
        <v>30754</v>
      </c>
    </row>
    <row r="115" spans="1:3" ht="5.25" customHeight="1" thickBot="1">
      <c r="A115" s="249"/>
      <c r="C115" s="250"/>
    </row>
    <row r="116" spans="1:3" ht="15.75" customHeight="1">
      <c r="A116" s="362" t="s">
        <v>329</v>
      </c>
      <c r="B116" s="190" t="s">
        <v>30</v>
      </c>
      <c r="C116" s="206">
        <v>62404</v>
      </c>
    </row>
    <row r="117" spans="1:3" ht="15.75" customHeight="1">
      <c r="A117" s="363"/>
      <c r="B117" s="196" t="s">
        <v>301</v>
      </c>
      <c r="C117" s="210">
        <v>31543</v>
      </c>
    </row>
    <row r="118" spans="1:3" ht="15.75" customHeight="1" thickBot="1">
      <c r="A118" s="364"/>
      <c r="B118" s="201" t="s">
        <v>302</v>
      </c>
      <c r="C118" s="214">
        <v>30861</v>
      </c>
    </row>
    <row r="119" spans="1:3" ht="4.5" customHeight="1" thickBot="1">
      <c r="A119" s="189"/>
      <c r="C119" s="189"/>
    </row>
    <row r="120" spans="1:3" ht="15.75" customHeight="1">
      <c r="A120" s="362" t="s">
        <v>330</v>
      </c>
      <c r="B120" s="190" t="s">
        <v>30</v>
      </c>
      <c r="C120" s="206">
        <v>63315</v>
      </c>
    </row>
    <row r="121" spans="1:3" ht="15.75" customHeight="1">
      <c r="A121" s="363"/>
      <c r="B121" s="196" t="s">
        <v>301</v>
      </c>
      <c r="C121" s="210">
        <v>31363</v>
      </c>
    </row>
    <row r="122" spans="1:3" ht="15.75" customHeight="1" thickBot="1">
      <c r="A122" s="364"/>
      <c r="B122" s="201" t="s">
        <v>302</v>
      </c>
      <c r="C122" s="214">
        <v>31952</v>
      </c>
    </row>
    <row r="123" spans="1:3" ht="6.75" customHeight="1" thickBot="1"/>
    <row r="124" spans="1:3" ht="15">
      <c r="A124" s="362" t="s">
        <v>330</v>
      </c>
      <c r="B124" s="190" t="s">
        <v>30</v>
      </c>
      <c r="C124" s="206">
        <v>65287</v>
      </c>
    </row>
    <row r="125" spans="1:3" ht="15">
      <c r="A125" s="363"/>
      <c r="B125" s="196" t="s">
        <v>301</v>
      </c>
      <c r="C125" s="210">
        <v>32457</v>
      </c>
    </row>
    <row r="126" spans="1:3" ht="15.75" thickBot="1">
      <c r="A126" s="364"/>
      <c r="B126" s="201" t="s">
        <v>302</v>
      </c>
      <c r="C126" s="214">
        <v>32830</v>
      </c>
    </row>
  </sheetData>
  <mergeCells count="54">
    <mergeCell ref="A1:A2"/>
    <mergeCell ref="B1:B2"/>
    <mergeCell ref="C1:C2"/>
    <mergeCell ref="D1:CA1"/>
    <mergeCell ref="A4:A6"/>
    <mergeCell ref="A47:A51"/>
    <mergeCell ref="I47:I48"/>
    <mergeCell ref="I49:I51"/>
    <mergeCell ref="A8:A10"/>
    <mergeCell ref="A12:A14"/>
    <mergeCell ref="A16:A18"/>
    <mergeCell ref="A20:A22"/>
    <mergeCell ref="A24:A26"/>
    <mergeCell ref="A28:A30"/>
    <mergeCell ref="B39:C39"/>
    <mergeCell ref="A40:I40"/>
    <mergeCell ref="A41:A45"/>
    <mergeCell ref="I41:I42"/>
    <mergeCell ref="I43:I45"/>
    <mergeCell ref="A53:A57"/>
    <mergeCell ref="I53:I54"/>
    <mergeCell ref="I55:I57"/>
    <mergeCell ref="A59:A63"/>
    <mergeCell ref="I59:I60"/>
    <mergeCell ref="I61:I63"/>
    <mergeCell ref="A65:A69"/>
    <mergeCell ref="I65:I66"/>
    <mergeCell ref="I67:I69"/>
    <mergeCell ref="A71:A75"/>
    <mergeCell ref="I71:I72"/>
    <mergeCell ref="I73:I75"/>
    <mergeCell ref="A32:A34"/>
    <mergeCell ref="A83:A87"/>
    <mergeCell ref="I83:I84"/>
    <mergeCell ref="I85:I87"/>
    <mergeCell ref="A124:A126"/>
    <mergeCell ref="A96:A98"/>
    <mergeCell ref="A100:A102"/>
    <mergeCell ref="A104:A106"/>
    <mergeCell ref="A108:A110"/>
    <mergeCell ref="A112:A114"/>
    <mergeCell ref="A116:A118"/>
    <mergeCell ref="A77:A81"/>
    <mergeCell ref="I77:I78"/>
    <mergeCell ref="I79:I81"/>
    <mergeCell ref="A92:C92"/>
    <mergeCell ref="A93:A94"/>
    <mergeCell ref="K83:K84"/>
    <mergeCell ref="L83:L84"/>
    <mergeCell ref="N83:N84"/>
    <mergeCell ref="O83:O84"/>
    <mergeCell ref="A120:A122"/>
    <mergeCell ref="B93:B94"/>
    <mergeCell ref="C93:C9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CF006-53F1-4572-9D26-E3975131A0DF}">
  <dimension ref="A1:M103"/>
  <sheetViews>
    <sheetView workbookViewId="0">
      <selection activeCell="J101" sqref="J101"/>
    </sheetView>
  </sheetViews>
  <sheetFormatPr defaultRowHeight="18" customHeight="1"/>
  <cols>
    <col min="1" max="1" width="14.28515625" customWidth="1"/>
    <col min="2" max="2" width="9.140625" style="251"/>
    <col min="3" max="3" width="22.140625" customWidth="1"/>
  </cols>
  <sheetData>
    <row r="1" spans="1:13" ht="18" customHeight="1">
      <c r="A1" s="387" t="s">
        <v>136</v>
      </c>
      <c r="B1" s="388"/>
      <c r="C1" s="388"/>
      <c r="D1" s="388"/>
      <c r="E1" s="388"/>
      <c r="F1" s="389"/>
      <c r="H1" s="387" t="s">
        <v>137</v>
      </c>
      <c r="I1" s="388"/>
      <c r="J1" s="388"/>
      <c r="K1" s="388"/>
      <c r="L1" s="388"/>
      <c r="M1" s="389"/>
    </row>
    <row r="2" spans="1:13" ht="18" customHeight="1">
      <c r="A2" s="254" t="s">
        <v>347</v>
      </c>
      <c r="B2" s="253" t="s">
        <v>322</v>
      </c>
      <c r="C2" s="252" t="s">
        <v>348</v>
      </c>
      <c r="D2" s="252" t="s">
        <v>349</v>
      </c>
      <c r="E2" s="252" t="s">
        <v>350</v>
      </c>
      <c r="F2" s="261" t="s">
        <v>30</v>
      </c>
      <c r="H2" s="254" t="s">
        <v>348</v>
      </c>
      <c r="I2" s="252" t="s">
        <v>355</v>
      </c>
      <c r="J2" s="252" t="s">
        <v>322</v>
      </c>
      <c r="K2" s="252" t="s">
        <v>356</v>
      </c>
      <c r="L2" s="252" t="s">
        <v>357</v>
      </c>
      <c r="M2" s="255"/>
    </row>
    <row r="3" spans="1:13" ht="18" customHeight="1">
      <c r="A3" s="256">
        <v>1997</v>
      </c>
      <c r="B3" s="260">
        <f>2019-A3</f>
        <v>22</v>
      </c>
      <c r="C3" s="253" t="s">
        <v>6</v>
      </c>
      <c r="D3" s="252">
        <v>0</v>
      </c>
      <c r="E3" s="252">
        <v>3</v>
      </c>
      <c r="F3" s="262">
        <f t="shared" ref="F3:F34" si="0">SUM(D3:E3)</f>
        <v>3</v>
      </c>
      <c r="H3" s="256" t="s">
        <v>107</v>
      </c>
      <c r="I3" s="253">
        <v>2014</v>
      </c>
      <c r="J3" s="253">
        <f t="shared" ref="J3:J35" si="1">2019-I3</f>
        <v>5</v>
      </c>
      <c r="K3" s="253">
        <v>0</v>
      </c>
      <c r="L3" s="253">
        <v>2</v>
      </c>
      <c r="M3" s="255">
        <f t="shared" ref="M3:M36" si="2">SUM(K3:L3)</f>
        <v>2</v>
      </c>
    </row>
    <row r="4" spans="1:13" ht="18" customHeight="1">
      <c r="A4" s="256">
        <v>1998</v>
      </c>
      <c r="B4" s="260">
        <f t="shared" ref="B4:B67" si="3">2019-A4</f>
        <v>21</v>
      </c>
      <c r="C4" s="253" t="s">
        <v>6</v>
      </c>
      <c r="D4" s="252">
        <v>1</v>
      </c>
      <c r="E4" s="252">
        <v>4</v>
      </c>
      <c r="F4" s="262">
        <f t="shared" si="0"/>
        <v>5</v>
      </c>
      <c r="H4" s="256" t="s">
        <v>107</v>
      </c>
      <c r="I4" s="253">
        <v>2013</v>
      </c>
      <c r="J4" s="253">
        <f t="shared" si="1"/>
        <v>6</v>
      </c>
      <c r="K4" s="253">
        <v>22</v>
      </c>
      <c r="L4" s="253">
        <v>20</v>
      </c>
      <c r="M4" s="255">
        <f t="shared" si="2"/>
        <v>42</v>
      </c>
    </row>
    <row r="5" spans="1:13" ht="18" customHeight="1">
      <c r="A5" s="256">
        <v>1999</v>
      </c>
      <c r="B5" s="260">
        <f t="shared" si="3"/>
        <v>20</v>
      </c>
      <c r="C5" s="253" t="s">
        <v>6</v>
      </c>
      <c r="D5" s="252">
        <v>2</v>
      </c>
      <c r="E5" s="252">
        <v>10</v>
      </c>
      <c r="F5" s="262">
        <f t="shared" si="0"/>
        <v>12</v>
      </c>
      <c r="H5" s="256" t="s">
        <v>107</v>
      </c>
      <c r="I5" s="253">
        <v>2012</v>
      </c>
      <c r="J5" s="253">
        <f t="shared" si="1"/>
        <v>7</v>
      </c>
      <c r="K5" s="253">
        <v>4</v>
      </c>
      <c r="L5" s="253">
        <v>0</v>
      </c>
      <c r="M5" s="255">
        <f t="shared" si="2"/>
        <v>4</v>
      </c>
    </row>
    <row r="6" spans="1:13" ht="18" customHeight="1">
      <c r="A6" s="256">
        <v>2000</v>
      </c>
      <c r="B6" s="260">
        <f t="shared" si="3"/>
        <v>19</v>
      </c>
      <c r="C6" s="253" t="s">
        <v>351</v>
      </c>
      <c r="D6" s="252">
        <v>2</v>
      </c>
      <c r="E6" s="252">
        <v>1</v>
      </c>
      <c r="F6" s="262">
        <f t="shared" si="0"/>
        <v>3</v>
      </c>
      <c r="H6" s="256" t="s">
        <v>108</v>
      </c>
      <c r="I6" s="253">
        <v>2012</v>
      </c>
      <c r="J6" s="253">
        <f t="shared" si="1"/>
        <v>7</v>
      </c>
      <c r="K6" s="253">
        <v>25</v>
      </c>
      <c r="L6" s="253">
        <v>25</v>
      </c>
      <c r="M6" s="255">
        <f t="shared" si="2"/>
        <v>50</v>
      </c>
    </row>
    <row r="7" spans="1:13" ht="18" customHeight="1">
      <c r="A7" s="256">
        <v>2000</v>
      </c>
      <c r="B7" s="260">
        <f t="shared" si="3"/>
        <v>19</v>
      </c>
      <c r="C7" s="253" t="s">
        <v>4</v>
      </c>
      <c r="D7" s="252">
        <v>1</v>
      </c>
      <c r="E7" s="252">
        <v>0</v>
      </c>
      <c r="F7" s="262">
        <f t="shared" si="0"/>
        <v>1</v>
      </c>
      <c r="H7" s="256" t="s">
        <v>108</v>
      </c>
      <c r="I7" s="253">
        <v>2011</v>
      </c>
      <c r="J7" s="253">
        <f t="shared" si="1"/>
        <v>8</v>
      </c>
      <c r="K7" s="253">
        <v>1</v>
      </c>
      <c r="L7" s="253">
        <v>1</v>
      </c>
      <c r="M7" s="255">
        <f t="shared" si="2"/>
        <v>2</v>
      </c>
    </row>
    <row r="8" spans="1:13" ht="18" customHeight="1">
      <c r="A8" s="256">
        <v>2000</v>
      </c>
      <c r="B8" s="260">
        <f t="shared" si="3"/>
        <v>19</v>
      </c>
      <c r="C8" s="253" t="s">
        <v>5</v>
      </c>
      <c r="D8" s="252">
        <v>3</v>
      </c>
      <c r="E8" s="252">
        <v>1</v>
      </c>
      <c r="F8" s="262">
        <f t="shared" si="0"/>
        <v>4</v>
      </c>
      <c r="H8" s="256" t="s">
        <v>109</v>
      </c>
      <c r="I8" s="253">
        <v>2011</v>
      </c>
      <c r="J8" s="253">
        <f t="shared" si="1"/>
        <v>8</v>
      </c>
      <c r="K8" s="253">
        <v>16</v>
      </c>
      <c r="L8" s="253">
        <v>18</v>
      </c>
      <c r="M8" s="255">
        <f t="shared" si="2"/>
        <v>34</v>
      </c>
    </row>
    <row r="9" spans="1:13" ht="18" customHeight="1">
      <c r="A9" s="256">
        <v>2000</v>
      </c>
      <c r="B9" s="260">
        <f t="shared" si="3"/>
        <v>19</v>
      </c>
      <c r="C9" s="253" t="s">
        <v>6</v>
      </c>
      <c r="D9" s="252">
        <v>24</v>
      </c>
      <c r="E9" s="252">
        <v>14</v>
      </c>
      <c r="F9" s="262">
        <f t="shared" si="0"/>
        <v>38</v>
      </c>
      <c r="H9" s="256" t="s">
        <v>110</v>
      </c>
      <c r="I9" s="253">
        <v>2011</v>
      </c>
      <c r="J9" s="253">
        <f t="shared" si="1"/>
        <v>8</v>
      </c>
      <c r="K9" s="253">
        <v>1</v>
      </c>
      <c r="L9" s="253">
        <v>0</v>
      </c>
      <c r="M9" s="255">
        <f t="shared" si="2"/>
        <v>1</v>
      </c>
    </row>
    <row r="10" spans="1:13" ht="18" customHeight="1">
      <c r="A10" s="256">
        <v>2000</v>
      </c>
      <c r="B10" s="260">
        <f t="shared" si="3"/>
        <v>19</v>
      </c>
      <c r="C10" s="253" t="s">
        <v>108</v>
      </c>
      <c r="D10" s="252">
        <v>10</v>
      </c>
      <c r="E10" s="252">
        <v>4</v>
      </c>
      <c r="F10" s="262">
        <f t="shared" si="0"/>
        <v>14</v>
      </c>
      <c r="H10" s="256" t="s">
        <v>109</v>
      </c>
      <c r="I10" s="253">
        <v>2010</v>
      </c>
      <c r="J10" s="253">
        <f t="shared" si="1"/>
        <v>9</v>
      </c>
      <c r="K10" s="253">
        <v>0</v>
      </c>
      <c r="L10" s="253">
        <v>2</v>
      </c>
      <c r="M10" s="255">
        <f t="shared" si="2"/>
        <v>2</v>
      </c>
    </row>
    <row r="11" spans="1:13" ht="18" customHeight="1">
      <c r="A11" s="256">
        <v>2000</v>
      </c>
      <c r="B11" s="260">
        <f t="shared" si="3"/>
        <v>19</v>
      </c>
      <c r="C11" s="253" t="s">
        <v>109</v>
      </c>
      <c r="D11" s="252">
        <v>9</v>
      </c>
      <c r="E11" s="252">
        <v>14</v>
      </c>
      <c r="F11" s="262">
        <f t="shared" si="0"/>
        <v>23</v>
      </c>
      <c r="H11" s="256" t="s">
        <v>110</v>
      </c>
      <c r="I11" s="253">
        <v>2010</v>
      </c>
      <c r="J11" s="253">
        <f t="shared" si="1"/>
        <v>9</v>
      </c>
      <c r="K11" s="253">
        <v>21</v>
      </c>
      <c r="L11" s="253">
        <v>22</v>
      </c>
      <c r="M11" s="255">
        <f t="shared" si="2"/>
        <v>43</v>
      </c>
    </row>
    <row r="12" spans="1:13" ht="18" customHeight="1">
      <c r="A12" s="256">
        <v>2000</v>
      </c>
      <c r="B12" s="260">
        <f t="shared" si="3"/>
        <v>19</v>
      </c>
      <c r="C12" s="253" t="s">
        <v>110</v>
      </c>
      <c r="D12" s="252">
        <v>16</v>
      </c>
      <c r="E12" s="252">
        <v>22</v>
      </c>
      <c r="F12" s="262">
        <f t="shared" si="0"/>
        <v>38</v>
      </c>
      <c r="H12" s="256" t="s">
        <v>111</v>
      </c>
      <c r="I12" s="253">
        <v>2010</v>
      </c>
      <c r="J12" s="253">
        <f t="shared" si="1"/>
        <v>9</v>
      </c>
      <c r="K12" s="253">
        <v>3</v>
      </c>
      <c r="L12" s="253">
        <v>2</v>
      </c>
      <c r="M12" s="255">
        <f t="shared" si="2"/>
        <v>5</v>
      </c>
    </row>
    <row r="13" spans="1:13" ht="18" customHeight="1">
      <c r="A13" s="256">
        <v>2000</v>
      </c>
      <c r="B13" s="260">
        <f t="shared" si="3"/>
        <v>19</v>
      </c>
      <c r="C13" s="253" t="s">
        <v>111</v>
      </c>
      <c r="D13" s="252">
        <v>3</v>
      </c>
      <c r="E13" s="252">
        <v>0</v>
      </c>
      <c r="F13" s="262">
        <f t="shared" si="0"/>
        <v>3</v>
      </c>
      <c r="H13" s="256" t="s">
        <v>110</v>
      </c>
      <c r="I13" s="253">
        <v>2009</v>
      </c>
      <c r="J13" s="253">
        <f t="shared" si="1"/>
        <v>10</v>
      </c>
      <c r="K13" s="253">
        <v>2</v>
      </c>
      <c r="L13" s="253">
        <v>1</v>
      </c>
      <c r="M13" s="255">
        <f t="shared" si="2"/>
        <v>3</v>
      </c>
    </row>
    <row r="14" spans="1:13" ht="18" customHeight="1">
      <c r="A14" s="256">
        <v>2000</v>
      </c>
      <c r="B14" s="260">
        <f t="shared" si="3"/>
        <v>19</v>
      </c>
      <c r="C14" s="253" t="s">
        <v>112</v>
      </c>
      <c r="D14" s="252">
        <v>1</v>
      </c>
      <c r="E14" s="252">
        <v>0</v>
      </c>
      <c r="F14" s="262">
        <f t="shared" si="0"/>
        <v>1</v>
      </c>
      <c r="H14" s="256" t="s">
        <v>111</v>
      </c>
      <c r="I14" s="253">
        <v>2009</v>
      </c>
      <c r="J14" s="253">
        <f t="shared" si="1"/>
        <v>10</v>
      </c>
      <c r="K14" s="253">
        <v>24</v>
      </c>
      <c r="L14" s="253">
        <v>28</v>
      </c>
      <c r="M14" s="255">
        <f t="shared" si="2"/>
        <v>52</v>
      </c>
    </row>
    <row r="15" spans="1:13" ht="18" customHeight="1">
      <c r="A15" s="256">
        <v>2000</v>
      </c>
      <c r="B15" s="260">
        <f t="shared" si="3"/>
        <v>19</v>
      </c>
      <c r="C15" s="253" t="s">
        <v>113</v>
      </c>
      <c r="D15" s="252">
        <v>0</v>
      </c>
      <c r="E15" s="252">
        <v>1</v>
      </c>
      <c r="F15" s="262">
        <f t="shared" si="0"/>
        <v>1</v>
      </c>
      <c r="H15" s="256" t="s">
        <v>112</v>
      </c>
      <c r="I15" s="253">
        <v>2009</v>
      </c>
      <c r="J15" s="253">
        <f t="shared" si="1"/>
        <v>10</v>
      </c>
      <c r="K15" s="253">
        <v>3</v>
      </c>
      <c r="L15" s="253">
        <v>1</v>
      </c>
      <c r="M15" s="255">
        <f t="shared" si="2"/>
        <v>4</v>
      </c>
    </row>
    <row r="16" spans="1:13" ht="18" customHeight="1">
      <c r="A16" s="256">
        <v>2000</v>
      </c>
      <c r="B16" s="260">
        <f t="shared" si="3"/>
        <v>19</v>
      </c>
      <c r="C16" s="253" t="s">
        <v>3</v>
      </c>
      <c r="D16" s="252">
        <v>1</v>
      </c>
      <c r="E16" s="252">
        <v>2</v>
      </c>
      <c r="F16" s="262">
        <f t="shared" si="0"/>
        <v>3</v>
      </c>
      <c r="H16" s="256" t="s">
        <v>111</v>
      </c>
      <c r="I16" s="253">
        <v>2008</v>
      </c>
      <c r="J16" s="253">
        <f t="shared" si="1"/>
        <v>11</v>
      </c>
      <c r="K16" s="253">
        <v>3</v>
      </c>
      <c r="L16" s="253">
        <v>1</v>
      </c>
      <c r="M16" s="255">
        <f t="shared" si="2"/>
        <v>4</v>
      </c>
    </row>
    <row r="17" spans="1:13" ht="18" customHeight="1">
      <c r="A17" s="256">
        <v>2001</v>
      </c>
      <c r="B17" s="260">
        <f t="shared" si="3"/>
        <v>18</v>
      </c>
      <c r="C17" s="253" t="s">
        <v>4</v>
      </c>
      <c r="D17" s="252">
        <v>3</v>
      </c>
      <c r="E17" s="252">
        <v>0</v>
      </c>
      <c r="F17" s="262">
        <f t="shared" si="0"/>
        <v>3</v>
      </c>
      <c r="H17" s="256" t="s">
        <v>112</v>
      </c>
      <c r="I17" s="253">
        <v>2008</v>
      </c>
      <c r="J17" s="253">
        <f t="shared" si="1"/>
        <v>11</v>
      </c>
      <c r="K17" s="253">
        <v>26</v>
      </c>
      <c r="L17" s="253">
        <v>18</v>
      </c>
      <c r="M17" s="255">
        <f t="shared" si="2"/>
        <v>44</v>
      </c>
    </row>
    <row r="18" spans="1:13" ht="18" customHeight="1">
      <c r="A18" s="256">
        <v>2001</v>
      </c>
      <c r="B18" s="260">
        <f t="shared" si="3"/>
        <v>18</v>
      </c>
      <c r="C18" s="253" t="s">
        <v>5</v>
      </c>
      <c r="D18" s="252">
        <v>13</v>
      </c>
      <c r="E18" s="252">
        <v>6</v>
      </c>
      <c r="F18" s="262">
        <f t="shared" si="0"/>
        <v>19</v>
      </c>
      <c r="H18" s="256" t="s">
        <v>113</v>
      </c>
      <c r="I18" s="253">
        <v>2008</v>
      </c>
      <c r="J18" s="253">
        <f t="shared" si="1"/>
        <v>11</v>
      </c>
      <c r="K18" s="253">
        <v>9</v>
      </c>
      <c r="L18" s="253">
        <v>9</v>
      </c>
      <c r="M18" s="255">
        <f t="shared" si="2"/>
        <v>18</v>
      </c>
    </row>
    <row r="19" spans="1:13" ht="18" customHeight="1">
      <c r="A19" s="256">
        <v>2001</v>
      </c>
      <c r="B19" s="260">
        <f t="shared" si="3"/>
        <v>18</v>
      </c>
      <c r="C19" s="253" t="s">
        <v>6</v>
      </c>
      <c r="D19" s="252">
        <v>119</v>
      </c>
      <c r="E19" s="252">
        <v>87</v>
      </c>
      <c r="F19" s="262">
        <f t="shared" si="0"/>
        <v>206</v>
      </c>
      <c r="H19" s="256" t="s">
        <v>113</v>
      </c>
      <c r="I19" s="253">
        <v>2007</v>
      </c>
      <c r="J19" s="253">
        <f t="shared" si="1"/>
        <v>12</v>
      </c>
      <c r="K19" s="253">
        <v>75</v>
      </c>
      <c r="L19" s="253">
        <v>57</v>
      </c>
      <c r="M19" s="255">
        <f t="shared" si="2"/>
        <v>132</v>
      </c>
    </row>
    <row r="20" spans="1:13" ht="18" customHeight="1">
      <c r="A20" s="256">
        <v>2001</v>
      </c>
      <c r="B20" s="260">
        <f t="shared" si="3"/>
        <v>18</v>
      </c>
      <c r="C20" s="253" t="s">
        <v>110</v>
      </c>
      <c r="D20" s="252">
        <v>1</v>
      </c>
      <c r="E20" s="252">
        <v>0</v>
      </c>
      <c r="F20" s="262">
        <f t="shared" si="0"/>
        <v>1</v>
      </c>
      <c r="H20" s="256" t="s">
        <v>114</v>
      </c>
      <c r="I20" s="253">
        <v>2007</v>
      </c>
      <c r="J20" s="253">
        <f t="shared" si="1"/>
        <v>12</v>
      </c>
      <c r="K20" s="253">
        <v>19</v>
      </c>
      <c r="L20" s="253">
        <v>19</v>
      </c>
      <c r="M20" s="255">
        <f t="shared" si="2"/>
        <v>38</v>
      </c>
    </row>
    <row r="21" spans="1:13" ht="18" customHeight="1">
      <c r="A21" s="256">
        <v>2002</v>
      </c>
      <c r="B21" s="260">
        <f t="shared" si="3"/>
        <v>17</v>
      </c>
      <c r="C21" s="253" t="s">
        <v>4</v>
      </c>
      <c r="D21" s="252">
        <v>17</v>
      </c>
      <c r="E21" s="252">
        <v>4</v>
      </c>
      <c r="F21" s="262">
        <f t="shared" si="0"/>
        <v>21</v>
      </c>
      <c r="H21" s="256" t="s">
        <v>113</v>
      </c>
      <c r="I21" s="253">
        <v>2006</v>
      </c>
      <c r="J21" s="253">
        <f t="shared" si="1"/>
        <v>13</v>
      </c>
      <c r="K21" s="253">
        <v>1</v>
      </c>
      <c r="L21" s="253">
        <v>2</v>
      </c>
      <c r="M21" s="255">
        <f t="shared" si="2"/>
        <v>3</v>
      </c>
    </row>
    <row r="22" spans="1:13" ht="18" customHeight="1">
      <c r="A22" s="256">
        <v>2002</v>
      </c>
      <c r="B22" s="260">
        <f t="shared" si="3"/>
        <v>17</v>
      </c>
      <c r="C22" s="253" t="s">
        <v>5</v>
      </c>
      <c r="D22" s="252">
        <v>114</v>
      </c>
      <c r="E22" s="252">
        <v>72</v>
      </c>
      <c r="F22" s="262">
        <f t="shared" si="0"/>
        <v>186</v>
      </c>
      <c r="H22" s="256" t="s">
        <v>114</v>
      </c>
      <c r="I22" s="253">
        <v>2006</v>
      </c>
      <c r="J22" s="253">
        <f t="shared" si="1"/>
        <v>13</v>
      </c>
      <c r="K22" s="253">
        <v>117</v>
      </c>
      <c r="L22" s="253">
        <v>101</v>
      </c>
      <c r="M22" s="255">
        <f t="shared" si="2"/>
        <v>218</v>
      </c>
    </row>
    <row r="23" spans="1:13" ht="18" customHeight="1">
      <c r="A23" s="256">
        <v>2002</v>
      </c>
      <c r="B23" s="260">
        <f t="shared" si="3"/>
        <v>17</v>
      </c>
      <c r="C23" s="253" t="s">
        <v>6</v>
      </c>
      <c r="D23" s="252">
        <v>397</v>
      </c>
      <c r="E23" s="252">
        <v>470</v>
      </c>
      <c r="F23" s="262">
        <f t="shared" si="0"/>
        <v>867</v>
      </c>
      <c r="H23" s="256" t="s">
        <v>114</v>
      </c>
      <c r="I23" s="253">
        <v>2005</v>
      </c>
      <c r="J23" s="253">
        <f t="shared" si="1"/>
        <v>14</v>
      </c>
      <c r="K23" s="253">
        <v>18</v>
      </c>
      <c r="L23" s="253">
        <v>13</v>
      </c>
      <c r="M23" s="255">
        <f t="shared" si="2"/>
        <v>31</v>
      </c>
    </row>
    <row r="24" spans="1:13" ht="18" customHeight="1">
      <c r="A24" s="256">
        <v>2002</v>
      </c>
      <c r="B24" s="260">
        <f t="shared" si="3"/>
        <v>17</v>
      </c>
      <c r="C24" s="253" t="s">
        <v>3</v>
      </c>
      <c r="D24" s="252">
        <v>3</v>
      </c>
      <c r="E24" s="252">
        <v>3</v>
      </c>
      <c r="F24" s="262">
        <f t="shared" si="0"/>
        <v>6</v>
      </c>
      <c r="H24" s="256" t="s">
        <v>3</v>
      </c>
      <c r="I24" s="253">
        <v>2005</v>
      </c>
      <c r="J24" s="253">
        <f t="shared" si="1"/>
        <v>14</v>
      </c>
      <c r="K24" s="253">
        <v>71</v>
      </c>
      <c r="L24" s="253">
        <v>70</v>
      </c>
      <c r="M24" s="255">
        <f t="shared" si="2"/>
        <v>141</v>
      </c>
    </row>
    <row r="25" spans="1:13" ht="18" customHeight="1">
      <c r="A25" s="256">
        <v>2003</v>
      </c>
      <c r="B25" s="260">
        <f t="shared" si="3"/>
        <v>16</v>
      </c>
      <c r="C25" s="253" t="s">
        <v>107</v>
      </c>
      <c r="D25" s="252">
        <v>0</v>
      </c>
      <c r="E25" s="252">
        <v>1</v>
      </c>
      <c r="F25" s="262">
        <f t="shared" si="0"/>
        <v>1</v>
      </c>
      <c r="H25" s="256" t="s">
        <v>4</v>
      </c>
      <c r="I25" s="253">
        <v>2004</v>
      </c>
      <c r="J25" s="253">
        <f t="shared" si="1"/>
        <v>15</v>
      </c>
      <c r="K25" s="253">
        <v>43</v>
      </c>
      <c r="L25" s="253">
        <v>63</v>
      </c>
      <c r="M25" s="255">
        <f t="shared" si="2"/>
        <v>106</v>
      </c>
    </row>
    <row r="26" spans="1:13" ht="18" customHeight="1">
      <c r="A26" s="256">
        <v>2003</v>
      </c>
      <c r="B26" s="260">
        <f t="shared" si="3"/>
        <v>16</v>
      </c>
      <c r="C26" s="253" t="s">
        <v>4</v>
      </c>
      <c r="D26" s="252">
        <v>93</v>
      </c>
      <c r="E26" s="252">
        <v>71</v>
      </c>
      <c r="F26" s="262">
        <f t="shared" si="0"/>
        <v>164</v>
      </c>
      <c r="H26" s="256" t="s">
        <v>5</v>
      </c>
      <c r="I26" s="253">
        <v>2004</v>
      </c>
      <c r="J26" s="253">
        <f t="shared" si="1"/>
        <v>15</v>
      </c>
      <c r="K26" s="253">
        <v>1</v>
      </c>
      <c r="L26" s="253">
        <v>0</v>
      </c>
      <c r="M26" s="255">
        <f t="shared" si="2"/>
        <v>1</v>
      </c>
    </row>
    <row r="27" spans="1:13" ht="18" customHeight="1">
      <c r="A27" s="256">
        <v>2003</v>
      </c>
      <c r="B27" s="260">
        <f t="shared" si="3"/>
        <v>16</v>
      </c>
      <c r="C27" s="253" t="s">
        <v>5</v>
      </c>
      <c r="D27" s="252">
        <v>477</v>
      </c>
      <c r="E27" s="252">
        <v>558</v>
      </c>
      <c r="F27" s="262">
        <f t="shared" si="0"/>
        <v>1035</v>
      </c>
      <c r="H27" s="256" t="s">
        <v>114</v>
      </c>
      <c r="I27" s="253">
        <v>2004</v>
      </c>
      <c r="J27" s="253">
        <f t="shared" si="1"/>
        <v>15</v>
      </c>
      <c r="K27" s="253">
        <v>1</v>
      </c>
      <c r="L27" s="253">
        <v>0</v>
      </c>
      <c r="M27" s="255">
        <f t="shared" si="2"/>
        <v>1</v>
      </c>
    </row>
    <row r="28" spans="1:13" ht="18" customHeight="1">
      <c r="A28" s="256">
        <v>2003</v>
      </c>
      <c r="B28" s="260">
        <f t="shared" si="3"/>
        <v>16</v>
      </c>
      <c r="C28" s="253" t="s">
        <v>6</v>
      </c>
      <c r="D28" s="252">
        <v>3</v>
      </c>
      <c r="E28" s="252">
        <v>3</v>
      </c>
      <c r="F28" s="262">
        <f t="shared" si="0"/>
        <v>6</v>
      </c>
      <c r="H28" s="256" t="s">
        <v>3</v>
      </c>
      <c r="I28" s="253">
        <v>2004</v>
      </c>
      <c r="J28" s="253">
        <f t="shared" si="1"/>
        <v>15</v>
      </c>
      <c r="K28" s="253">
        <v>6</v>
      </c>
      <c r="L28" s="253">
        <v>5</v>
      </c>
      <c r="M28" s="255">
        <f t="shared" si="2"/>
        <v>11</v>
      </c>
    </row>
    <row r="29" spans="1:13" ht="18" customHeight="1">
      <c r="A29" s="256">
        <v>2003</v>
      </c>
      <c r="B29" s="260">
        <f t="shared" si="3"/>
        <v>16</v>
      </c>
      <c r="C29" s="253" t="s">
        <v>113</v>
      </c>
      <c r="D29" s="252">
        <v>0</v>
      </c>
      <c r="E29" s="252">
        <v>2</v>
      </c>
      <c r="F29" s="262">
        <f t="shared" si="0"/>
        <v>2</v>
      </c>
      <c r="H29" s="256" t="s">
        <v>4</v>
      </c>
      <c r="I29" s="253">
        <v>2003</v>
      </c>
      <c r="J29" s="253">
        <f t="shared" si="1"/>
        <v>16</v>
      </c>
      <c r="K29" s="253">
        <v>6</v>
      </c>
      <c r="L29" s="253">
        <v>5</v>
      </c>
      <c r="M29" s="255">
        <f t="shared" si="2"/>
        <v>11</v>
      </c>
    </row>
    <row r="30" spans="1:13" ht="18" customHeight="1">
      <c r="A30" s="256">
        <v>2003</v>
      </c>
      <c r="B30" s="260">
        <f t="shared" si="3"/>
        <v>16</v>
      </c>
      <c r="C30" s="253" t="s">
        <v>114</v>
      </c>
      <c r="D30" s="252">
        <v>3</v>
      </c>
      <c r="E30" s="252">
        <v>2</v>
      </c>
      <c r="F30" s="262">
        <f t="shared" si="0"/>
        <v>5</v>
      </c>
      <c r="H30" s="256" t="s">
        <v>5</v>
      </c>
      <c r="I30" s="253">
        <v>2003</v>
      </c>
      <c r="J30" s="253">
        <f t="shared" si="1"/>
        <v>16</v>
      </c>
      <c r="K30" s="253">
        <v>117</v>
      </c>
      <c r="L30" s="253">
        <v>134</v>
      </c>
      <c r="M30" s="255">
        <f t="shared" si="2"/>
        <v>251</v>
      </c>
    </row>
    <row r="31" spans="1:13" ht="18" customHeight="1">
      <c r="A31" s="256">
        <v>2003</v>
      </c>
      <c r="B31" s="260">
        <f t="shared" si="3"/>
        <v>16</v>
      </c>
      <c r="C31" s="253" t="s">
        <v>3</v>
      </c>
      <c r="D31" s="252">
        <v>10</v>
      </c>
      <c r="E31" s="252">
        <v>7</v>
      </c>
      <c r="F31" s="262">
        <f t="shared" si="0"/>
        <v>17</v>
      </c>
      <c r="H31" s="256" t="s">
        <v>3</v>
      </c>
      <c r="I31" s="253">
        <v>2003</v>
      </c>
      <c r="J31" s="253">
        <f t="shared" si="1"/>
        <v>16</v>
      </c>
      <c r="K31" s="253">
        <v>0</v>
      </c>
      <c r="L31" s="253">
        <v>1</v>
      </c>
      <c r="M31" s="255">
        <f t="shared" si="2"/>
        <v>1</v>
      </c>
    </row>
    <row r="32" spans="1:13" ht="18" customHeight="1">
      <c r="A32" s="256">
        <v>2004</v>
      </c>
      <c r="B32" s="260">
        <f t="shared" si="3"/>
        <v>15</v>
      </c>
      <c r="C32" s="253" t="s">
        <v>4</v>
      </c>
      <c r="D32" s="252">
        <v>505</v>
      </c>
      <c r="E32" s="252">
        <v>571</v>
      </c>
      <c r="F32" s="262">
        <f t="shared" si="0"/>
        <v>1076</v>
      </c>
      <c r="H32" s="256" t="s">
        <v>5</v>
      </c>
      <c r="I32" s="253">
        <v>2002</v>
      </c>
      <c r="J32" s="253">
        <f t="shared" si="1"/>
        <v>17</v>
      </c>
      <c r="K32" s="253">
        <v>13</v>
      </c>
      <c r="L32" s="253">
        <v>7</v>
      </c>
      <c r="M32" s="255">
        <f t="shared" si="2"/>
        <v>20</v>
      </c>
    </row>
    <row r="33" spans="1:13" ht="18" customHeight="1">
      <c r="A33" s="256">
        <v>2004</v>
      </c>
      <c r="B33" s="260">
        <f t="shared" si="3"/>
        <v>15</v>
      </c>
      <c r="C33" s="253" t="s">
        <v>5</v>
      </c>
      <c r="D33" s="252">
        <v>3</v>
      </c>
      <c r="E33" s="252">
        <v>1</v>
      </c>
      <c r="F33" s="262">
        <f t="shared" si="0"/>
        <v>4</v>
      </c>
      <c r="H33" s="256" t="s">
        <v>6</v>
      </c>
      <c r="I33" s="253">
        <v>2002</v>
      </c>
      <c r="J33" s="253">
        <f t="shared" si="1"/>
        <v>17</v>
      </c>
      <c r="K33" s="253">
        <v>132</v>
      </c>
      <c r="L33" s="253">
        <v>125</v>
      </c>
      <c r="M33" s="255">
        <f t="shared" si="2"/>
        <v>257</v>
      </c>
    </row>
    <row r="34" spans="1:13" ht="18" customHeight="1">
      <c r="A34" s="256">
        <v>2004</v>
      </c>
      <c r="B34" s="260">
        <f t="shared" si="3"/>
        <v>15</v>
      </c>
      <c r="C34" s="253" t="s">
        <v>112</v>
      </c>
      <c r="D34" s="252">
        <v>2</v>
      </c>
      <c r="E34" s="252">
        <v>1</v>
      </c>
      <c r="F34" s="262">
        <f t="shared" si="0"/>
        <v>3</v>
      </c>
      <c r="H34" s="256" t="s">
        <v>5</v>
      </c>
      <c r="I34" s="253">
        <v>2001</v>
      </c>
      <c r="J34" s="253">
        <f t="shared" si="1"/>
        <v>18</v>
      </c>
      <c r="K34" s="253">
        <v>1</v>
      </c>
      <c r="L34" s="253">
        <v>0</v>
      </c>
      <c r="M34" s="255">
        <f t="shared" si="2"/>
        <v>1</v>
      </c>
    </row>
    <row r="35" spans="1:13" ht="18" customHeight="1">
      <c r="A35" s="256">
        <v>2004</v>
      </c>
      <c r="B35" s="260">
        <f t="shared" si="3"/>
        <v>15</v>
      </c>
      <c r="C35" s="253" t="s">
        <v>113</v>
      </c>
      <c r="D35" s="252">
        <v>4</v>
      </c>
      <c r="E35" s="252">
        <v>2</v>
      </c>
      <c r="F35" s="262">
        <f t="shared" ref="F35:F66" si="4">SUM(D35:E35)</f>
        <v>6</v>
      </c>
      <c r="H35" s="256" t="s">
        <v>6</v>
      </c>
      <c r="I35" s="253">
        <v>2001</v>
      </c>
      <c r="J35" s="253">
        <f t="shared" si="1"/>
        <v>18</v>
      </c>
      <c r="K35" s="253">
        <v>16</v>
      </c>
      <c r="L35" s="253">
        <v>9</v>
      </c>
      <c r="M35" s="255">
        <f t="shared" si="2"/>
        <v>25</v>
      </c>
    </row>
    <row r="36" spans="1:13" ht="18" customHeight="1" thickBot="1">
      <c r="A36" s="256">
        <v>2004</v>
      </c>
      <c r="B36" s="260">
        <f t="shared" si="3"/>
        <v>15</v>
      </c>
      <c r="C36" s="253" t="s">
        <v>114</v>
      </c>
      <c r="D36" s="252">
        <v>7</v>
      </c>
      <c r="E36" s="252">
        <v>5</v>
      </c>
      <c r="F36" s="262">
        <f t="shared" si="4"/>
        <v>12</v>
      </c>
      <c r="H36" s="257"/>
      <c r="I36" s="258"/>
      <c r="J36" s="258"/>
      <c r="K36" s="258">
        <f>SUM(K3:K35)</f>
        <v>797</v>
      </c>
      <c r="L36" s="258">
        <f>SUM(L3:L35)</f>
        <v>761</v>
      </c>
      <c r="M36" s="259">
        <f t="shared" si="2"/>
        <v>1558</v>
      </c>
    </row>
    <row r="37" spans="1:13" ht="18" customHeight="1">
      <c r="A37" s="256">
        <v>2004</v>
      </c>
      <c r="B37" s="260">
        <f t="shared" si="3"/>
        <v>15</v>
      </c>
      <c r="C37" s="253" t="s">
        <v>3</v>
      </c>
      <c r="D37" s="252">
        <v>113</v>
      </c>
      <c r="E37" s="252">
        <v>78</v>
      </c>
      <c r="F37" s="262">
        <f t="shared" si="4"/>
        <v>191</v>
      </c>
    </row>
    <row r="38" spans="1:13" ht="18" customHeight="1">
      <c r="A38" s="256">
        <v>2005</v>
      </c>
      <c r="B38" s="260">
        <f t="shared" si="3"/>
        <v>14</v>
      </c>
      <c r="C38" s="253" t="s">
        <v>352</v>
      </c>
      <c r="D38" s="252">
        <v>2</v>
      </c>
      <c r="E38" s="252">
        <v>2</v>
      </c>
      <c r="F38" s="262">
        <f t="shared" si="4"/>
        <v>4</v>
      </c>
    </row>
    <row r="39" spans="1:13" ht="18" customHeight="1">
      <c r="A39" s="256">
        <v>2005</v>
      </c>
      <c r="B39" s="260">
        <f t="shared" si="3"/>
        <v>14</v>
      </c>
      <c r="C39" s="253" t="s">
        <v>4</v>
      </c>
      <c r="D39" s="252">
        <v>3</v>
      </c>
      <c r="E39" s="252">
        <v>3</v>
      </c>
      <c r="F39" s="262">
        <f t="shared" si="4"/>
        <v>6</v>
      </c>
    </row>
    <row r="40" spans="1:13" ht="18" customHeight="1">
      <c r="A40" s="256">
        <v>2005</v>
      </c>
      <c r="B40" s="260">
        <f t="shared" si="3"/>
        <v>14</v>
      </c>
      <c r="C40" s="253" t="s">
        <v>110</v>
      </c>
      <c r="D40" s="252">
        <v>0</v>
      </c>
      <c r="E40" s="252">
        <v>1</v>
      </c>
      <c r="F40" s="262">
        <f t="shared" si="4"/>
        <v>1</v>
      </c>
    </row>
    <row r="41" spans="1:13" ht="18" customHeight="1">
      <c r="A41" s="256">
        <v>2005</v>
      </c>
      <c r="B41" s="260">
        <f t="shared" si="3"/>
        <v>14</v>
      </c>
      <c r="C41" s="253" t="s">
        <v>111</v>
      </c>
      <c r="D41" s="252">
        <v>0</v>
      </c>
      <c r="E41" s="252">
        <v>1</v>
      </c>
      <c r="F41" s="262">
        <f t="shared" si="4"/>
        <v>1</v>
      </c>
    </row>
    <row r="42" spans="1:13" ht="18" customHeight="1">
      <c r="A42" s="256">
        <v>2005</v>
      </c>
      <c r="B42" s="260">
        <f t="shared" si="3"/>
        <v>14</v>
      </c>
      <c r="C42" s="253" t="s">
        <v>112</v>
      </c>
      <c r="D42" s="252">
        <v>3</v>
      </c>
      <c r="E42" s="252">
        <v>1</v>
      </c>
      <c r="F42" s="262">
        <f t="shared" si="4"/>
        <v>4</v>
      </c>
    </row>
    <row r="43" spans="1:13" ht="18" customHeight="1">
      <c r="A43" s="256">
        <v>2005</v>
      </c>
      <c r="B43" s="260">
        <f t="shared" si="3"/>
        <v>14</v>
      </c>
      <c r="C43" s="253" t="s">
        <v>113</v>
      </c>
      <c r="D43" s="252">
        <v>12</v>
      </c>
      <c r="E43" s="252">
        <v>10</v>
      </c>
      <c r="F43" s="262">
        <f t="shared" si="4"/>
        <v>22</v>
      </c>
    </row>
    <row r="44" spans="1:13" ht="18" customHeight="1">
      <c r="A44" s="256">
        <v>2005</v>
      </c>
      <c r="B44" s="260">
        <f t="shared" si="3"/>
        <v>14</v>
      </c>
      <c r="C44" s="253" t="s">
        <v>114</v>
      </c>
      <c r="D44" s="252">
        <v>68</v>
      </c>
      <c r="E44" s="252">
        <v>39</v>
      </c>
      <c r="F44" s="262">
        <f t="shared" si="4"/>
        <v>107</v>
      </c>
    </row>
    <row r="45" spans="1:13" ht="18" customHeight="1">
      <c r="A45" s="256">
        <v>2005</v>
      </c>
      <c r="B45" s="260">
        <f t="shared" si="3"/>
        <v>14</v>
      </c>
      <c r="C45" s="253" t="s">
        <v>3</v>
      </c>
      <c r="D45" s="252">
        <v>621</v>
      </c>
      <c r="E45" s="252">
        <v>696</v>
      </c>
      <c r="F45" s="262">
        <f t="shared" si="4"/>
        <v>1317</v>
      </c>
    </row>
    <row r="46" spans="1:13" ht="18" customHeight="1">
      <c r="A46" s="256">
        <v>2006</v>
      </c>
      <c r="B46" s="260">
        <f t="shared" si="3"/>
        <v>13</v>
      </c>
      <c r="C46" s="253" t="s">
        <v>352</v>
      </c>
      <c r="D46" s="252">
        <v>7</v>
      </c>
      <c r="E46" s="252">
        <v>5</v>
      </c>
      <c r="F46" s="262">
        <f t="shared" si="4"/>
        <v>12</v>
      </c>
    </row>
    <row r="47" spans="1:13" ht="18" customHeight="1">
      <c r="A47" s="256">
        <v>2006</v>
      </c>
      <c r="B47" s="260">
        <f t="shared" si="3"/>
        <v>13</v>
      </c>
      <c r="C47" s="253" t="s">
        <v>109</v>
      </c>
      <c r="D47" s="252">
        <v>0</v>
      </c>
      <c r="E47" s="252">
        <v>1</v>
      </c>
      <c r="F47" s="262">
        <f t="shared" si="4"/>
        <v>1</v>
      </c>
    </row>
    <row r="48" spans="1:13" ht="18" customHeight="1">
      <c r="A48" s="256">
        <v>2006</v>
      </c>
      <c r="B48" s="260">
        <f t="shared" si="3"/>
        <v>13</v>
      </c>
      <c r="C48" s="253" t="s">
        <v>110</v>
      </c>
      <c r="D48" s="252">
        <v>3</v>
      </c>
      <c r="E48" s="252">
        <v>3</v>
      </c>
      <c r="F48" s="262">
        <f t="shared" si="4"/>
        <v>6</v>
      </c>
    </row>
    <row r="49" spans="1:6" ht="18" customHeight="1">
      <c r="A49" s="256">
        <v>2006</v>
      </c>
      <c r="B49" s="260">
        <f t="shared" si="3"/>
        <v>13</v>
      </c>
      <c r="C49" s="253" t="s">
        <v>111</v>
      </c>
      <c r="D49" s="252">
        <v>2</v>
      </c>
      <c r="E49" s="252">
        <v>4</v>
      </c>
      <c r="F49" s="262">
        <f t="shared" si="4"/>
        <v>6</v>
      </c>
    </row>
    <row r="50" spans="1:6" ht="18" customHeight="1">
      <c r="A50" s="256">
        <v>2006</v>
      </c>
      <c r="B50" s="260">
        <f t="shared" si="3"/>
        <v>13</v>
      </c>
      <c r="C50" s="253" t="s">
        <v>112</v>
      </c>
      <c r="D50" s="252">
        <v>8</v>
      </c>
      <c r="E50" s="252">
        <v>6</v>
      </c>
      <c r="F50" s="262">
        <f t="shared" si="4"/>
        <v>14</v>
      </c>
    </row>
    <row r="51" spans="1:6" ht="18" customHeight="1">
      <c r="A51" s="256">
        <v>2006</v>
      </c>
      <c r="B51" s="260">
        <f t="shared" si="3"/>
        <v>13</v>
      </c>
      <c r="C51" s="253" t="s">
        <v>113</v>
      </c>
      <c r="D51" s="252">
        <v>29</v>
      </c>
      <c r="E51" s="252">
        <v>30</v>
      </c>
      <c r="F51" s="262">
        <f t="shared" si="4"/>
        <v>59</v>
      </c>
    </row>
    <row r="52" spans="1:6" ht="18" customHeight="1">
      <c r="A52" s="256">
        <v>2006</v>
      </c>
      <c r="B52" s="260">
        <f t="shared" si="3"/>
        <v>13</v>
      </c>
      <c r="C52" s="253" t="s">
        <v>114</v>
      </c>
      <c r="D52" s="252">
        <v>728</v>
      </c>
      <c r="E52" s="252">
        <v>687</v>
      </c>
      <c r="F52" s="262">
        <f t="shared" si="4"/>
        <v>1415</v>
      </c>
    </row>
    <row r="53" spans="1:6" ht="18" customHeight="1">
      <c r="A53" s="256">
        <v>2006</v>
      </c>
      <c r="B53" s="260">
        <f t="shared" si="3"/>
        <v>13</v>
      </c>
      <c r="C53" s="253" t="s">
        <v>3</v>
      </c>
      <c r="D53" s="252">
        <v>3</v>
      </c>
      <c r="E53" s="252">
        <v>1</v>
      </c>
      <c r="F53" s="262">
        <f t="shared" si="4"/>
        <v>4</v>
      </c>
    </row>
    <row r="54" spans="1:6" ht="18" customHeight="1">
      <c r="A54" s="256">
        <v>2007</v>
      </c>
      <c r="B54" s="260">
        <f t="shared" si="3"/>
        <v>12</v>
      </c>
      <c r="C54" s="253" t="s">
        <v>352</v>
      </c>
      <c r="D54" s="252">
        <v>3</v>
      </c>
      <c r="E54" s="252">
        <v>1</v>
      </c>
      <c r="F54" s="262">
        <f t="shared" si="4"/>
        <v>4</v>
      </c>
    </row>
    <row r="55" spans="1:6" ht="18" customHeight="1">
      <c r="A55" s="256">
        <v>2007</v>
      </c>
      <c r="B55" s="260">
        <f t="shared" si="3"/>
        <v>12</v>
      </c>
      <c r="C55" s="253" t="s">
        <v>108</v>
      </c>
      <c r="D55" s="252">
        <v>2</v>
      </c>
      <c r="E55" s="252">
        <v>0</v>
      </c>
      <c r="F55" s="262">
        <f t="shared" si="4"/>
        <v>2</v>
      </c>
    </row>
    <row r="56" spans="1:6" ht="18" customHeight="1">
      <c r="A56" s="256">
        <v>2007</v>
      </c>
      <c r="B56" s="260">
        <f t="shared" si="3"/>
        <v>12</v>
      </c>
      <c r="C56" s="253" t="s">
        <v>110</v>
      </c>
      <c r="D56" s="252">
        <v>6</v>
      </c>
      <c r="E56" s="252">
        <v>2</v>
      </c>
      <c r="F56" s="262">
        <f t="shared" si="4"/>
        <v>8</v>
      </c>
    </row>
    <row r="57" spans="1:6" ht="18" customHeight="1">
      <c r="A57" s="256">
        <v>2007</v>
      </c>
      <c r="B57" s="260">
        <f t="shared" si="3"/>
        <v>12</v>
      </c>
      <c r="C57" s="253" t="s">
        <v>111</v>
      </c>
      <c r="D57" s="252">
        <v>8</v>
      </c>
      <c r="E57" s="252">
        <v>6</v>
      </c>
      <c r="F57" s="262">
        <f t="shared" si="4"/>
        <v>14</v>
      </c>
    </row>
    <row r="58" spans="1:6" ht="18" customHeight="1">
      <c r="A58" s="256">
        <v>2007</v>
      </c>
      <c r="B58" s="260">
        <f t="shared" si="3"/>
        <v>12</v>
      </c>
      <c r="C58" s="253" t="s">
        <v>112</v>
      </c>
      <c r="D58" s="252">
        <v>31</v>
      </c>
      <c r="E58" s="252">
        <v>23</v>
      </c>
      <c r="F58" s="262">
        <f t="shared" si="4"/>
        <v>54</v>
      </c>
    </row>
    <row r="59" spans="1:6" ht="18" customHeight="1">
      <c r="A59" s="256">
        <v>2007</v>
      </c>
      <c r="B59" s="260">
        <f t="shared" si="3"/>
        <v>12</v>
      </c>
      <c r="C59" s="253" t="s">
        <v>113</v>
      </c>
      <c r="D59" s="252">
        <v>552</v>
      </c>
      <c r="E59" s="252">
        <v>505</v>
      </c>
      <c r="F59" s="262">
        <f t="shared" si="4"/>
        <v>1057</v>
      </c>
    </row>
    <row r="60" spans="1:6" ht="18" customHeight="1">
      <c r="A60" s="256">
        <v>2007</v>
      </c>
      <c r="B60" s="260">
        <f t="shared" si="3"/>
        <v>12</v>
      </c>
      <c r="C60" s="253" t="s">
        <v>114</v>
      </c>
      <c r="D60" s="252">
        <v>198</v>
      </c>
      <c r="E60" s="252">
        <v>224</v>
      </c>
      <c r="F60" s="262">
        <f t="shared" si="4"/>
        <v>422</v>
      </c>
    </row>
    <row r="61" spans="1:6" ht="18" customHeight="1">
      <c r="A61" s="256">
        <v>2008</v>
      </c>
      <c r="B61" s="260">
        <f t="shared" si="3"/>
        <v>11</v>
      </c>
      <c r="C61" s="253" t="s">
        <v>352</v>
      </c>
      <c r="D61" s="252">
        <v>6</v>
      </c>
      <c r="E61" s="252">
        <v>1</v>
      </c>
      <c r="F61" s="262">
        <f t="shared" si="4"/>
        <v>7</v>
      </c>
    </row>
    <row r="62" spans="1:6" ht="18" customHeight="1">
      <c r="A62" s="256">
        <v>2008</v>
      </c>
      <c r="B62" s="260">
        <f t="shared" si="3"/>
        <v>11</v>
      </c>
      <c r="C62" s="253" t="s">
        <v>353</v>
      </c>
      <c r="D62" s="252">
        <v>1</v>
      </c>
      <c r="E62" s="252">
        <v>0</v>
      </c>
      <c r="F62" s="262">
        <f t="shared" si="4"/>
        <v>1</v>
      </c>
    </row>
    <row r="63" spans="1:6" ht="18" customHeight="1">
      <c r="A63" s="256">
        <v>2008</v>
      </c>
      <c r="B63" s="260">
        <f t="shared" si="3"/>
        <v>11</v>
      </c>
      <c r="C63" s="253" t="s">
        <v>108</v>
      </c>
      <c r="D63" s="252">
        <v>2</v>
      </c>
      <c r="E63" s="252">
        <v>0</v>
      </c>
      <c r="F63" s="262">
        <f t="shared" si="4"/>
        <v>2</v>
      </c>
    </row>
    <row r="64" spans="1:6" ht="18" customHeight="1">
      <c r="A64" s="256">
        <v>2008</v>
      </c>
      <c r="B64" s="260">
        <f t="shared" si="3"/>
        <v>11</v>
      </c>
      <c r="C64" s="253" t="s">
        <v>109</v>
      </c>
      <c r="D64" s="252">
        <v>3</v>
      </c>
      <c r="E64" s="252">
        <v>3</v>
      </c>
      <c r="F64" s="262">
        <f t="shared" si="4"/>
        <v>6</v>
      </c>
    </row>
    <row r="65" spans="1:6" ht="18" customHeight="1">
      <c r="A65" s="256">
        <v>2008</v>
      </c>
      <c r="B65" s="260">
        <f t="shared" si="3"/>
        <v>11</v>
      </c>
      <c r="C65" s="253" t="s">
        <v>110</v>
      </c>
      <c r="D65" s="252">
        <v>11</v>
      </c>
      <c r="E65" s="252">
        <v>10</v>
      </c>
      <c r="F65" s="262">
        <f t="shared" si="4"/>
        <v>21</v>
      </c>
    </row>
    <row r="66" spans="1:6" ht="18" customHeight="1">
      <c r="A66" s="256">
        <v>2008</v>
      </c>
      <c r="B66" s="260">
        <f t="shared" si="3"/>
        <v>11</v>
      </c>
      <c r="C66" s="253" t="s">
        <v>111</v>
      </c>
      <c r="D66" s="252">
        <v>46</v>
      </c>
      <c r="E66" s="252">
        <v>38</v>
      </c>
      <c r="F66" s="262">
        <f t="shared" si="4"/>
        <v>84</v>
      </c>
    </row>
    <row r="67" spans="1:6" ht="18" customHeight="1">
      <c r="A67" s="256">
        <v>2008</v>
      </c>
      <c r="B67" s="260">
        <f t="shared" si="3"/>
        <v>11</v>
      </c>
      <c r="C67" s="253" t="s">
        <v>354</v>
      </c>
      <c r="D67" s="252">
        <v>0</v>
      </c>
      <c r="E67" s="252">
        <v>2</v>
      </c>
      <c r="F67" s="262">
        <f t="shared" ref="F67:F98" si="5">SUM(D67:E67)</f>
        <v>2</v>
      </c>
    </row>
    <row r="68" spans="1:6" ht="18" customHeight="1">
      <c r="A68" s="256">
        <v>2008</v>
      </c>
      <c r="B68" s="260">
        <f t="shared" ref="B68:B102" si="6">2019-A68</f>
        <v>11</v>
      </c>
      <c r="C68" s="253" t="s">
        <v>112</v>
      </c>
      <c r="D68" s="252">
        <v>525</v>
      </c>
      <c r="E68" s="252">
        <v>500</v>
      </c>
      <c r="F68" s="262">
        <f t="shared" si="5"/>
        <v>1025</v>
      </c>
    </row>
    <row r="69" spans="1:6" ht="18" customHeight="1">
      <c r="A69" s="256">
        <v>2008</v>
      </c>
      <c r="B69" s="260">
        <f t="shared" si="6"/>
        <v>11</v>
      </c>
      <c r="C69" s="253" t="s">
        <v>113</v>
      </c>
      <c r="D69" s="252">
        <v>148</v>
      </c>
      <c r="E69" s="252">
        <v>207</v>
      </c>
      <c r="F69" s="262">
        <f t="shared" si="5"/>
        <v>355</v>
      </c>
    </row>
    <row r="70" spans="1:6" ht="18" customHeight="1">
      <c r="A70" s="256">
        <v>2008</v>
      </c>
      <c r="B70" s="260">
        <f t="shared" si="6"/>
        <v>11</v>
      </c>
      <c r="C70" s="253" t="s">
        <v>3</v>
      </c>
      <c r="D70" s="252">
        <v>1</v>
      </c>
      <c r="E70" s="252">
        <v>0</v>
      </c>
      <c r="F70" s="262">
        <f t="shared" si="5"/>
        <v>1</v>
      </c>
    </row>
    <row r="71" spans="1:6" ht="18" customHeight="1">
      <c r="A71" s="256">
        <v>2009</v>
      </c>
      <c r="B71" s="260">
        <f t="shared" si="6"/>
        <v>10</v>
      </c>
      <c r="C71" s="253" t="s">
        <v>352</v>
      </c>
      <c r="D71" s="252">
        <v>4</v>
      </c>
      <c r="E71" s="252">
        <v>0</v>
      </c>
      <c r="F71" s="262">
        <f t="shared" si="5"/>
        <v>4</v>
      </c>
    </row>
    <row r="72" spans="1:6" ht="18" customHeight="1">
      <c r="A72" s="256">
        <v>2009</v>
      </c>
      <c r="B72" s="260">
        <f t="shared" si="6"/>
        <v>10</v>
      </c>
      <c r="C72" s="253" t="s">
        <v>353</v>
      </c>
      <c r="D72" s="252">
        <v>1</v>
      </c>
      <c r="E72" s="252">
        <v>0</v>
      </c>
      <c r="F72" s="262">
        <f t="shared" si="5"/>
        <v>1</v>
      </c>
    </row>
    <row r="73" spans="1:6" ht="18" customHeight="1">
      <c r="A73" s="256">
        <v>2009</v>
      </c>
      <c r="B73" s="260">
        <f t="shared" si="6"/>
        <v>10</v>
      </c>
      <c r="C73" s="253" t="s">
        <v>107</v>
      </c>
      <c r="D73" s="252">
        <v>2</v>
      </c>
      <c r="E73" s="252">
        <v>1</v>
      </c>
      <c r="F73" s="262">
        <f t="shared" si="5"/>
        <v>3</v>
      </c>
    </row>
    <row r="74" spans="1:6" ht="18" customHeight="1">
      <c r="A74" s="256">
        <v>2009</v>
      </c>
      <c r="B74" s="260">
        <f t="shared" si="6"/>
        <v>10</v>
      </c>
      <c r="C74" s="253" t="s">
        <v>108</v>
      </c>
      <c r="D74" s="252">
        <v>2</v>
      </c>
      <c r="E74" s="252">
        <v>1</v>
      </c>
      <c r="F74" s="262">
        <f t="shared" si="5"/>
        <v>3</v>
      </c>
    </row>
    <row r="75" spans="1:6" ht="18" customHeight="1">
      <c r="A75" s="256">
        <v>2009</v>
      </c>
      <c r="B75" s="260">
        <f t="shared" si="6"/>
        <v>10</v>
      </c>
      <c r="C75" s="253" t="s">
        <v>109</v>
      </c>
      <c r="D75" s="252">
        <v>4</v>
      </c>
      <c r="E75" s="252">
        <v>3</v>
      </c>
      <c r="F75" s="262">
        <f t="shared" si="5"/>
        <v>7</v>
      </c>
    </row>
    <row r="76" spans="1:6" ht="18" customHeight="1">
      <c r="A76" s="256">
        <v>2009</v>
      </c>
      <c r="B76" s="260">
        <f t="shared" si="6"/>
        <v>10</v>
      </c>
      <c r="C76" s="253" t="s">
        <v>110</v>
      </c>
      <c r="D76" s="252">
        <v>67</v>
      </c>
      <c r="E76" s="252">
        <v>55</v>
      </c>
      <c r="F76" s="262">
        <f t="shared" si="5"/>
        <v>122</v>
      </c>
    </row>
    <row r="77" spans="1:6" ht="18" customHeight="1">
      <c r="A77" s="256">
        <v>2009</v>
      </c>
      <c r="B77" s="260">
        <f t="shared" si="6"/>
        <v>10</v>
      </c>
      <c r="C77" s="253" t="s">
        <v>111</v>
      </c>
      <c r="D77" s="252">
        <v>546</v>
      </c>
      <c r="E77" s="252">
        <v>481</v>
      </c>
      <c r="F77" s="262">
        <f t="shared" si="5"/>
        <v>1027</v>
      </c>
    </row>
    <row r="78" spans="1:6" ht="18" customHeight="1">
      <c r="A78" s="256">
        <v>2009</v>
      </c>
      <c r="B78" s="260">
        <f t="shared" si="6"/>
        <v>10</v>
      </c>
      <c r="C78" s="253" t="s">
        <v>354</v>
      </c>
      <c r="D78" s="252">
        <v>29</v>
      </c>
      <c r="E78" s="252">
        <v>37</v>
      </c>
      <c r="F78" s="262">
        <f t="shared" si="5"/>
        <v>66</v>
      </c>
    </row>
    <row r="79" spans="1:6" ht="18" customHeight="1">
      <c r="A79" s="256">
        <v>2009</v>
      </c>
      <c r="B79" s="260">
        <f t="shared" si="6"/>
        <v>10</v>
      </c>
      <c r="C79" s="253" t="s">
        <v>112</v>
      </c>
      <c r="D79" s="252">
        <v>79</v>
      </c>
      <c r="E79" s="252">
        <v>92</v>
      </c>
      <c r="F79" s="262">
        <f t="shared" si="5"/>
        <v>171</v>
      </c>
    </row>
    <row r="80" spans="1:6" ht="18" customHeight="1">
      <c r="A80" s="256">
        <v>2009</v>
      </c>
      <c r="B80" s="260">
        <f t="shared" si="6"/>
        <v>10</v>
      </c>
      <c r="C80" s="253" t="s">
        <v>114</v>
      </c>
      <c r="D80" s="252">
        <v>0</v>
      </c>
      <c r="E80" s="252">
        <v>1</v>
      </c>
      <c r="F80" s="262">
        <f t="shared" si="5"/>
        <v>1</v>
      </c>
    </row>
    <row r="81" spans="1:6" ht="18" customHeight="1">
      <c r="A81" s="256">
        <v>2010</v>
      </c>
      <c r="B81" s="260">
        <f t="shared" si="6"/>
        <v>9</v>
      </c>
      <c r="C81" s="253" t="s">
        <v>352</v>
      </c>
      <c r="D81" s="252">
        <v>6</v>
      </c>
      <c r="E81" s="252">
        <v>0</v>
      </c>
      <c r="F81" s="262">
        <f t="shared" si="5"/>
        <v>6</v>
      </c>
    </row>
    <row r="82" spans="1:6" ht="18" customHeight="1">
      <c r="A82" s="256">
        <v>2010</v>
      </c>
      <c r="B82" s="260">
        <f t="shared" si="6"/>
        <v>9</v>
      </c>
      <c r="C82" s="253" t="s">
        <v>107</v>
      </c>
      <c r="D82" s="252">
        <v>1</v>
      </c>
      <c r="E82" s="252">
        <v>1</v>
      </c>
      <c r="F82" s="262">
        <f t="shared" si="5"/>
        <v>2</v>
      </c>
    </row>
    <row r="83" spans="1:6" ht="18" customHeight="1">
      <c r="A83" s="256">
        <v>2010</v>
      </c>
      <c r="B83" s="260">
        <f t="shared" si="6"/>
        <v>9</v>
      </c>
      <c r="C83" s="253" t="s">
        <v>108</v>
      </c>
      <c r="D83" s="252">
        <v>6</v>
      </c>
      <c r="E83" s="252">
        <v>8</v>
      </c>
      <c r="F83" s="262">
        <f t="shared" si="5"/>
        <v>14</v>
      </c>
    </row>
    <row r="84" spans="1:6" ht="18" customHeight="1">
      <c r="A84" s="256">
        <v>2010</v>
      </c>
      <c r="B84" s="260">
        <f t="shared" si="6"/>
        <v>9</v>
      </c>
      <c r="C84" s="253" t="s">
        <v>109</v>
      </c>
      <c r="D84" s="252">
        <v>62</v>
      </c>
      <c r="E84" s="252">
        <v>53</v>
      </c>
      <c r="F84" s="262">
        <f t="shared" si="5"/>
        <v>115</v>
      </c>
    </row>
    <row r="85" spans="1:6" ht="18" customHeight="1">
      <c r="A85" s="256">
        <v>2010</v>
      </c>
      <c r="B85" s="260">
        <f t="shared" si="6"/>
        <v>9</v>
      </c>
      <c r="C85" s="253" t="s">
        <v>110</v>
      </c>
      <c r="D85" s="252">
        <v>578</v>
      </c>
      <c r="E85" s="252">
        <v>548</v>
      </c>
      <c r="F85" s="262">
        <f t="shared" si="5"/>
        <v>1126</v>
      </c>
    </row>
    <row r="86" spans="1:6" ht="18" customHeight="1">
      <c r="A86" s="256">
        <v>2010</v>
      </c>
      <c r="B86" s="260">
        <f t="shared" si="6"/>
        <v>9</v>
      </c>
      <c r="C86" s="253" t="s">
        <v>111</v>
      </c>
      <c r="D86" s="252">
        <v>42</v>
      </c>
      <c r="E86" s="252">
        <v>78</v>
      </c>
      <c r="F86" s="262">
        <f t="shared" si="5"/>
        <v>120</v>
      </c>
    </row>
    <row r="87" spans="1:6" ht="18" customHeight="1">
      <c r="A87" s="256">
        <v>2010</v>
      </c>
      <c r="B87" s="260">
        <f t="shared" si="6"/>
        <v>9</v>
      </c>
      <c r="C87" s="253" t="s">
        <v>354</v>
      </c>
      <c r="D87" s="252">
        <v>2</v>
      </c>
      <c r="E87" s="252">
        <v>2</v>
      </c>
      <c r="F87" s="262">
        <f t="shared" si="5"/>
        <v>4</v>
      </c>
    </row>
    <row r="88" spans="1:6" ht="18" customHeight="1">
      <c r="A88" s="256">
        <v>2011</v>
      </c>
      <c r="B88" s="260">
        <f t="shared" si="6"/>
        <v>8</v>
      </c>
      <c r="C88" s="253" t="s">
        <v>352</v>
      </c>
      <c r="D88" s="252">
        <v>5</v>
      </c>
      <c r="E88" s="252">
        <v>0</v>
      </c>
      <c r="F88" s="262">
        <f t="shared" si="5"/>
        <v>5</v>
      </c>
    </row>
    <row r="89" spans="1:6" ht="18" customHeight="1">
      <c r="A89" s="256">
        <v>2011</v>
      </c>
      <c r="B89" s="260">
        <f t="shared" si="6"/>
        <v>8</v>
      </c>
      <c r="C89" s="253" t="s">
        <v>353</v>
      </c>
      <c r="D89" s="252">
        <v>1</v>
      </c>
      <c r="E89" s="252">
        <v>1</v>
      </c>
      <c r="F89" s="262">
        <f t="shared" si="5"/>
        <v>2</v>
      </c>
    </row>
    <row r="90" spans="1:6" ht="18" customHeight="1">
      <c r="A90" s="256">
        <v>2011</v>
      </c>
      <c r="B90" s="260">
        <f t="shared" si="6"/>
        <v>8</v>
      </c>
      <c r="C90" s="253" t="s">
        <v>107</v>
      </c>
      <c r="D90" s="252">
        <v>2</v>
      </c>
      <c r="E90" s="252">
        <v>2</v>
      </c>
      <c r="F90" s="262">
        <f t="shared" si="5"/>
        <v>4</v>
      </c>
    </row>
    <row r="91" spans="1:6" ht="18" customHeight="1">
      <c r="A91" s="256">
        <v>2011</v>
      </c>
      <c r="B91" s="260">
        <f t="shared" si="6"/>
        <v>8</v>
      </c>
      <c r="C91" s="253" t="s">
        <v>108</v>
      </c>
      <c r="D91" s="252">
        <v>80</v>
      </c>
      <c r="E91" s="252">
        <v>61</v>
      </c>
      <c r="F91" s="262">
        <f t="shared" si="5"/>
        <v>141</v>
      </c>
    </row>
    <row r="92" spans="1:6" ht="18" customHeight="1">
      <c r="A92" s="256">
        <v>2011</v>
      </c>
      <c r="B92" s="260">
        <f t="shared" si="6"/>
        <v>8</v>
      </c>
      <c r="C92" s="253" t="s">
        <v>109</v>
      </c>
      <c r="D92" s="252">
        <v>563</v>
      </c>
      <c r="E92" s="252">
        <v>548</v>
      </c>
      <c r="F92" s="262">
        <f t="shared" si="5"/>
        <v>1111</v>
      </c>
    </row>
    <row r="93" spans="1:6" ht="18" customHeight="1">
      <c r="A93" s="256">
        <v>2011</v>
      </c>
      <c r="B93" s="260">
        <f t="shared" si="6"/>
        <v>8</v>
      </c>
      <c r="C93" s="253" t="s">
        <v>110</v>
      </c>
      <c r="D93" s="252">
        <v>47</v>
      </c>
      <c r="E93" s="252">
        <v>60</v>
      </c>
      <c r="F93" s="262">
        <f t="shared" si="5"/>
        <v>107</v>
      </c>
    </row>
    <row r="94" spans="1:6" ht="18" customHeight="1">
      <c r="A94" s="256">
        <v>2012</v>
      </c>
      <c r="B94" s="260">
        <f t="shared" si="6"/>
        <v>7</v>
      </c>
      <c r="C94" s="253" t="s">
        <v>352</v>
      </c>
      <c r="D94" s="252">
        <v>2</v>
      </c>
      <c r="E94" s="252">
        <v>1</v>
      </c>
      <c r="F94" s="262">
        <f t="shared" si="5"/>
        <v>3</v>
      </c>
    </row>
    <row r="95" spans="1:6" ht="18" customHeight="1">
      <c r="A95" s="256">
        <v>2012</v>
      </c>
      <c r="B95" s="260">
        <f t="shared" si="6"/>
        <v>7</v>
      </c>
      <c r="C95" s="253" t="s">
        <v>107</v>
      </c>
      <c r="D95" s="252">
        <v>86</v>
      </c>
      <c r="E95" s="252">
        <v>31</v>
      </c>
      <c r="F95" s="262">
        <f t="shared" si="5"/>
        <v>117</v>
      </c>
    </row>
    <row r="96" spans="1:6" ht="18" customHeight="1">
      <c r="A96" s="256">
        <v>2012</v>
      </c>
      <c r="B96" s="260">
        <f t="shared" si="6"/>
        <v>7</v>
      </c>
      <c r="C96" s="253" t="s">
        <v>108</v>
      </c>
      <c r="D96" s="252">
        <v>580</v>
      </c>
      <c r="E96" s="252">
        <v>565</v>
      </c>
      <c r="F96" s="262">
        <f t="shared" si="5"/>
        <v>1145</v>
      </c>
    </row>
    <row r="97" spans="1:6" ht="18" customHeight="1">
      <c r="A97" s="256">
        <v>2012</v>
      </c>
      <c r="B97" s="260">
        <f t="shared" si="6"/>
        <v>7</v>
      </c>
      <c r="C97" s="253" t="s">
        <v>109</v>
      </c>
      <c r="D97" s="252">
        <v>36</v>
      </c>
      <c r="E97" s="252">
        <v>43</v>
      </c>
      <c r="F97" s="262">
        <f t="shared" si="5"/>
        <v>79</v>
      </c>
    </row>
    <row r="98" spans="1:6" ht="18" customHeight="1">
      <c r="A98" s="256">
        <v>2013</v>
      </c>
      <c r="B98" s="260">
        <f t="shared" si="6"/>
        <v>6</v>
      </c>
      <c r="C98" s="253" t="s">
        <v>352</v>
      </c>
      <c r="D98" s="252">
        <v>1</v>
      </c>
      <c r="E98" s="252">
        <v>0</v>
      </c>
      <c r="F98" s="262">
        <f t="shared" si="5"/>
        <v>1</v>
      </c>
    </row>
    <row r="99" spans="1:6" ht="18" customHeight="1">
      <c r="A99" s="256">
        <v>2013</v>
      </c>
      <c r="B99" s="260">
        <f t="shared" si="6"/>
        <v>6</v>
      </c>
      <c r="C99" s="253" t="s">
        <v>353</v>
      </c>
      <c r="D99" s="252">
        <v>1</v>
      </c>
      <c r="E99" s="252">
        <v>0</v>
      </c>
      <c r="F99" s="262">
        <f t="shared" ref="F99:F130" si="7">SUM(D99:E99)</f>
        <v>1</v>
      </c>
    </row>
    <row r="100" spans="1:6" ht="18" customHeight="1">
      <c r="A100" s="256">
        <v>2013</v>
      </c>
      <c r="B100" s="260">
        <f t="shared" si="6"/>
        <v>6</v>
      </c>
      <c r="C100" s="253" t="s">
        <v>107</v>
      </c>
      <c r="D100" s="252">
        <v>603</v>
      </c>
      <c r="E100" s="252">
        <v>541</v>
      </c>
      <c r="F100" s="262">
        <f t="shared" si="7"/>
        <v>1144</v>
      </c>
    </row>
    <row r="101" spans="1:6" ht="18" customHeight="1">
      <c r="A101" s="256">
        <v>2013</v>
      </c>
      <c r="B101" s="260">
        <f t="shared" si="6"/>
        <v>6</v>
      </c>
      <c r="C101" s="253" t="s">
        <v>108</v>
      </c>
      <c r="D101" s="252">
        <v>38</v>
      </c>
      <c r="E101" s="252">
        <v>28</v>
      </c>
      <c r="F101" s="262">
        <f t="shared" si="7"/>
        <v>66</v>
      </c>
    </row>
    <row r="102" spans="1:6" ht="18" customHeight="1">
      <c r="A102" s="256">
        <v>2014</v>
      </c>
      <c r="B102" s="260">
        <f t="shared" si="6"/>
        <v>5</v>
      </c>
      <c r="C102" s="253" t="s">
        <v>107</v>
      </c>
      <c r="D102" s="252">
        <v>10</v>
      </c>
      <c r="E102" s="252">
        <v>20</v>
      </c>
      <c r="F102" s="262">
        <f t="shared" si="7"/>
        <v>30</v>
      </c>
    </row>
    <row r="103" spans="1:6" ht="18" customHeight="1" thickBot="1">
      <c r="A103" s="257"/>
      <c r="B103" s="263"/>
      <c r="C103" s="258"/>
      <c r="D103" s="264">
        <f>SUM(D3:D102)</f>
        <v>8478</v>
      </c>
      <c r="E103" s="264">
        <f>SUM(E3:E102)</f>
        <v>8294</v>
      </c>
      <c r="F103" s="265">
        <f t="shared" si="7"/>
        <v>16772</v>
      </c>
    </row>
  </sheetData>
  <sortState ref="A3:G102">
    <sortCondition ref="A3:A102"/>
  </sortState>
  <mergeCells count="2">
    <mergeCell ref="A1:F1"/>
    <mergeCell ref="H1:M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ECC43-B2AC-4A8A-AAC4-EF4179E1FD18}">
  <dimension ref="A1:I7"/>
  <sheetViews>
    <sheetView workbookViewId="0">
      <selection activeCell="H14" sqref="H14"/>
    </sheetView>
  </sheetViews>
  <sheetFormatPr defaultRowHeight="15"/>
  <sheetData>
    <row r="1" spans="1:9">
      <c r="A1" s="293" t="s">
        <v>368</v>
      </c>
      <c r="B1" s="294"/>
      <c r="C1" s="295"/>
      <c r="D1" s="299" t="s">
        <v>364</v>
      </c>
      <c r="E1" s="300"/>
      <c r="F1" s="301"/>
      <c r="G1" s="305" t="s">
        <v>365</v>
      </c>
      <c r="H1" s="306"/>
      <c r="I1" s="307"/>
    </row>
    <row r="2" spans="1:9">
      <c r="A2" s="296"/>
      <c r="B2" s="297"/>
      <c r="C2" s="298"/>
      <c r="D2" s="302"/>
      <c r="E2" s="303"/>
      <c r="F2" s="304"/>
      <c r="G2" s="308"/>
      <c r="H2" s="309"/>
      <c r="I2" s="310"/>
    </row>
    <row r="3" spans="1:9">
      <c r="A3" s="311"/>
      <c r="B3" s="312"/>
      <c r="C3" s="279" t="s">
        <v>363</v>
      </c>
      <c r="D3" s="285" t="s">
        <v>366</v>
      </c>
      <c r="E3" s="286"/>
      <c r="F3" s="276" t="s">
        <v>367</v>
      </c>
      <c r="G3" s="289" t="s">
        <v>366</v>
      </c>
      <c r="H3" s="290"/>
      <c r="I3" s="273" t="s">
        <v>367</v>
      </c>
    </row>
    <row r="4" spans="1:9">
      <c r="A4" s="281" t="s">
        <v>362</v>
      </c>
      <c r="B4" s="282"/>
      <c r="C4" s="279">
        <f>TÜİK!I83</f>
        <v>4190</v>
      </c>
      <c r="D4" s="285">
        <f>TÜİK!K83</f>
        <v>1582</v>
      </c>
      <c r="E4" s="286"/>
      <c r="F4" s="277">
        <f>D4*100/C4</f>
        <v>37.756563245823386</v>
      </c>
      <c r="G4" s="289">
        <f>ÖZET!H24</f>
        <v>1582</v>
      </c>
      <c r="H4" s="290"/>
      <c r="I4" s="274">
        <f>G4*100/C4</f>
        <v>37.756563245823386</v>
      </c>
    </row>
    <row r="5" spans="1:9">
      <c r="A5" s="281" t="s">
        <v>44</v>
      </c>
      <c r="B5" s="282"/>
      <c r="C5" s="279">
        <f>TÜİK!H85</f>
        <v>5498</v>
      </c>
      <c r="D5" s="285">
        <f>TÜİK!K85</f>
        <v>5496</v>
      </c>
      <c r="E5" s="286"/>
      <c r="F5" s="277">
        <f>D5*100/C5</f>
        <v>99.963623135685708</v>
      </c>
      <c r="G5" s="289">
        <f>ÖZET!AK10</f>
        <v>5615</v>
      </c>
      <c r="H5" s="290"/>
      <c r="I5" s="274">
        <f>G5*100/C5</f>
        <v>102.12804656238632</v>
      </c>
    </row>
    <row r="6" spans="1:9">
      <c r="A6" s="281" t="s">
        <v>45</v>
      </c>
      <c r="B6" s="282"/>
      <c r="C6" s="279">
        <f>TÜİK!H86</f>
        <v>6110</v>
      </c>
      <c r="D6" s="285">
        <f>TÜİK!K86</f>
        <v>6503</v>
      </c>
      <c r="E6" s="286"/>
      <c r="F6" s="277">
        <f>D6*100/C6</f>
        <v>106.43207855973813</v>
      </c>
      <c r="G6" s="289">
        <f>ÖZET!AK14</f>
        <v>6634</v>
      </c>
      <c r="H6" s="290"/>
      <c r="I6" s="274">
        <f>G6*100/C6</f>
        <v>108.57610474631751</v>
      </c>
    </row>
    <row r="7" spans="1:9" ht="15.75" thickBot="1">
      <c r="A7" s="283" t="s">
        <v>271</v>
      </c>
      <c r="B7" s="284"/>
      <c r="C7" s="280">
        <f>TÜİK!H87</f>
        <v>5994</v>
      </c>
      <c r="D7" s="287">
        <f>TÜİK!K87</f>
        <v>5895</v>
      </c>
      <c r="E7" s="288"/>
      <c r="F7" s="278">
        <f>D7*100/C7</f>
        <v>98.348348348348352</v>
      </c>
      <c r="G7" s="291">
        <f>ÖZET!AK18</f>
        <v>6200</v>
      </c>
      <c r="H7" s="292"/>
      <c r="I7" s="275">
        <f>G7*100/C7</f>
        <v>103.43677010343677</v>
      </c>
    </row>
  </sheetData>
  <mergeCells count="18">
    <mergeCell ref="D6:E6"/>
    <mergeCell ref="D7:E7"/>
    <mergeCell ref="G6:H6"/>
    <mergeCell ref="G7:H7"/>
    <mergeCell ref="D3:E3"/>
    <mergeCell ref="G3:H3"/>
    <mergeCell ref="A4:B4"/>
    <mergeCell ref="A5:B5"/>
    <mergeCell ref="A6:B6"/>
    <mergeCell ref="A7:B7"/>
    <mergeCell ref="D4:E4"/>
    <mergeCell ref="D5:E5"/>
    <mergeCell ref="A1:C2"/>
    <mergeCell ref="D1:F2"/>
    <mergeCell ref="G1:I2"/>
    <mergeCell ref="A3:B3"/>
    <mergeCell ref="G4:H4"/>
    <mergeCell ref="G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0FDF5-BFD8-46CA-8993-3C5AF590786B}">
  <dimension ref="A1:AL32"/>
  <sheetViews>
    <sheetView workbookViewId="0"/>
  </sheetViews>
  <sheetFormatPr defaultRowHeight="12.75"/>
  <cols>
    <col min="1" max="1" width="10.5703125" style="97" customWidth="1"/>
    <col min="2" max="2" width="3.5703125" style="97" customWidth="1"/>
    <col min="3" max="3" width="10.140625" style="97" customWidth="1"/>
    <col min="4" max="4" width="10.140625" style="98" customWidth="1"/>
    <col min="5" max="5" width="10.42578125" style="98" customWidth="1"/>
    <col min="6" max="6" width="9.140625" style="98"/>
    <col min="7" max="8" width="6.7109375" style="98" customWidth="1"/>
    <col min="9" max="9" width="9" style="98" customWidth="1"/>
    <col min="10" max="34" width="5.140625" style="98" customWidth="1"/>
    <col min="35" max="35" width="1.85546875" style="97" customWidth="1"/>
    <col min="36" max="37" width="7.7109375" style="97" customWidth="1"/>
    <col min="38" max="38" width="14.28515625" style="97" customWidth="1"/>
    <col min="39" max="16384" width="9.140625" style="97"/>
  </cols>
  <sheetData>
    <row r="1" spans="1:38">
      <c r="D1" s="333" t="s">
        <v>39</v>
      </c>
      <c r="E1" s="333" t="s">
        <v>35</v>
      </c>
      <c r="F1" s="333" t="s">
        <v>34</v>
      </c>
      <c r="G1" s="336" t="s">
        <v>2</v>
      </c>
      <c r="H1" s="336"/>
      <c r="I1" s="336" t="s">
        <v>107</v>
      </c>
      <c r="J1" s="336"/>
      <c r="K1" s="336" t="s">
        <v>108</v>
      </c>
      <c r="L1" s="336"/>
      <c r="M1" s="336" t="s">
        <v>109</v>
      </c>
      <c r="N1" s="336"/>
      <c r="O1" s="336" t="s">
        <v>110</v>
      </c>
      <c r="P1" s="336"/>
      <c r="Q1" s="336" t="s">
        <v>111</v>
      </c>
      <c r="R1" s="336"/>
      <c r="S1" s="336" t="s">
        <v>112</v>
      </c>
      <c r="T1" s="336"/>
      <c r="U1" s="336" t="s">
        <v>113</v>
      </c>
      <c r="V1" s="336"/>
      <c r="W1" s="336" t="s">
        <v>114</v>
      </c>
      <c r="X1" s="336"/>
      <c r="Y1" s="336" t="s">
        <v>33</v>
      </c>
      <c r="Z1" s="336"/>
      <c r="AA1" s="336" t="s">
        <v>3</v>
      </c>
      <c r="AB1" s="336"/>
      <c r="AC1" s="336" t="s">
        <v>4</v>
      </c>
      <c r="AD1" s="336"/>
      <c r="AE1" s="336" t="s">
        <v>5</v>
      </c>
      <c r="AF1" s="336"/>
      <c r="AG1" s="336" t="s">
        <v>6</v>
      </c>
      <c r="AH1" s="337"/>
      <c r="AJ1" s="331" t="s">
        <v>30</v>
      </c>
      <c r="AK1" s="332"/>
    </row>
    <row r="2" spans="1:38" ht="13.5" thickBot="1">
      <c r="D2" s="334"/>
      <c r="E2" s="334"/>
      <c r="F2" s="334"/>
      <c r="G2" s="94" t="s">
        <v>31</v>
      </c>
      <c r="H2" s="94" t="s">
        <v>32</v>
      </c>
      <c r="I2" s="94" t="s">
        <v>31</v>
      </c>
      <c r="J2" s="94" t="s">
        <v>32</v>
      </c>
      <c r="K2" s="94" t="s">
        <v>31</v>
      </c>
      <c r="L2" s="94" t="s">
        <v>32</v>
      </c>
      <c r="M2" s="94" t="s">
        <v>31</v>
      </c>
      <c r="N2" s="94" t="s">
        <v>32</v>
      </c>
      <c r="O2" s="94" t="s">
        <v>31</v>
      </c>
      <c r="P2" s="94" t="s">
        <v>32</v>
      </c>
      <c r="Q2" s="94" t="s">
        <v>31</v>
      </c>
      <c r="R2" s="94" t="s">
        <v>32</v>
      </c>
      <c r="S2" s="94" t="s">
        <v>31</v>
      </c>
      <c r="T2" s="94" t="s">
        <v>32</v>
      </c>
      <c r="U2" s="94" t="s">
        <v>31</v>
      </c>
      <c r="V2" s="94" t="s">
        <v>32</v>
      </c>
      <c r="W2" s="94" t="s">
        <v>31</v>
      </c>
      <c r="X2" s="94" t="s">
        <v>32</v>
      </c>
      <c r="Y2" s="94" t="s">
        <v>31</v>
      </c>
      <c r="Z2" s="94" t="s">
        <v>32</v>
      </c>
      <c r="AA2" s="94" t="s">
        <v>31</v>
      </c>
      <c r="AB2" s="94" t="s">
        <v>32</v>
      </c>
      <c r="AC2" s="94" t="s">
        <v>31</v>
      </c>
      <c r="AD2" s="94" t="s">
        <v>32</v>
      </c>
      <c r="AE2" s="94" t="s">
        <v>31</v>
      </c>
      <c r="AF2" s="94" t="s">
        <v>32</v>
      </c>
      <c r="AG2" s="94" t="s">
        <v>31</v>
      </c>
      <c r="AH2" s="95" t="s">
        <v>32</v>
      </c>
      <c r="AJ2" s="96" t="s">
        <v>31</v>
      </c>
      <c r="AK2" s="95" t="s">
        <v>32</v>
      </c>
    </row>
    <row r="3" spans="1:38" ht="6" customHeight="1" thickBot="1"/>
    <row r="4" spans="1:38">
      <c r="A4" s="335" t="s">
        <v>131</v>
      </c>
      <c r="B4" s="325" t="s">
        <v>136</v>
      </c>
      <c r="C4" s="326"/>
      <c r="D4" s="62">
        <f>'OKUL ÖNCESİ'!C15</f>
        <v>2</v>
      </c>
      <c r="E4" s="62">
        <f>'OKUL ÖNCESİ'!D15</f>
        <v>20</v>
      </c>
      <c r="F4" s="62">
        <f>'OKUL ÖNCESİ'!E15</f>
        <v>9</v>
      </c>
      <c r="G4" s="62">
        <f>'OKUL ÖNCESİ'!G15</f>
        <v>16</v>
      </c>
      <c r="H4" s="99">
        <f>'OKUL ÖNCESİ'!H15</f>
        <v>335</v>
      </c>
      <c r="AJ4" s="100">
        <f>G4+I4+K4+M4+O4+Q4+S4+U4+W4+Y4+AA4+AC4+AE4+AG4</f>
        <v>16</v>
      </c>
      <c r="AK4" s="105">
        <f>H4+J4+L4+N4+P4+R4+T4+V4+X4+Z4+AB4+AD4+AF4+AH4</f>
        <v>335</v>
      </c>
      <c r="AL4" s="338" t="s">
        <v>131</v>
      </c>
    </row>
    <row r="5" spans="1:38">
      <c r="A5" s="314"/>
      <c r="B5" s="327" t="s">
        <v>137</v>
      </c>
      <c r="C5" s="328"/>
      <c r="D5" s="108">
        <f>'OKUL ÖNCESİ'!C16</f>
        <v>6</v>
      </c>
      <c r="E5" s="108">
        <f>'OKUL ÖNCESİ'!D16</f>
        <v>17</v>
      </c>
      <c r="F5" s="108">
        <f>'OKUL ÖNCESİ'!E16</f>
        <v>21</v>
      </c>
      <c r="G5" s="108">
        <f>'OKUL ÖNCESİ'!G16</f>
        <v>19</v>
      </c>
      <c r="H5" s="113">
        <f>'OKUL ÖNCESİ'!H16</f>
        <v>365</v>
      </c>
      <c r="AJ5" s="101">
        <f t="shared" ref="AJ5:AJ6" si="0">G5+I5+K5+M5+O5+Q5+S5+U5+W5+Y5+AA5+AC5+AE5+AG5</f>
        <v>19</v>
      </c>
      <c r="AK5" s="106">
        <f t="shared" ref="AK5:AK6" si="1">H5+J5+L5+N5+P5+R5+T5+V5+X5+Z5+AB5+AD5+AF5+AH5</f>
        <v>365</v>
      </c>
      <c r="AL5" s="339"/>
    </row>
    <row r="6" spans="1:38" ht="13.5" thickBot="1">
      <c r="A6" s="315"/>
      <c r="B6" s="329" t="s">
        <v>138</v>
      </c>
      <c r="C6" s="330"/>
      <c r="D6" s="131">
        <f>'OKUL ÖNCESİ'!C17</f>
        <v>8</v>
      </c>
      <c r="E6" s="131">
        <f>'OKUL ÖNCESİ'!D17</f>
        <v>37</v>
      </c>
      <c r="F6" s="131">
        <f>'OKUL ÖNCESİ'!E17</f>
        <v>30</v>
      </c>
      <c r="G6" s="131">
        <f>'OKUL ÖNCESİ'!G17</f>
        <v>35</v>
      </c>
      <c r="H6" s="132">
        <f>'OKUL ÖNCESİ'!H17</f>
        <v>700</v>
      </c>
      <c r="AJ6" s="102">
        <f t="shared" si="0"/>
        <v>35</v>
      </c>
      <c r="AK6" s="124">
        <f t="shared" si="1"/>
        <v>700</v>
      </c>
      <c r="AL6" s="340"/>
    </row>
    <row r="7" spans="1:38" ht="4.5" customHeight="1" thickBot="1">
      <c r="AJ7" s="98"/>
      <c r="AK7" s="98"/>
    </row>
    <row r="8" spans="1:38" ht="12.75" customHeight="1">
      <c r="A8" s="313" t="s">
        <v>132</v>
      </c>
      <c r="B8" s="325" t="s">
        <v>136</v>
      </c>
      <c r="C8" s="326"/>
      <c r="D8" s="62">
        <f>İLKOKUL!C29</f>
        <v>20</v>
      </c>
      <c r="E8" s="62">
        <f>İLKOKUL!D29</f>
        <v>269</v>
      </c>
      <c r="F8" s="62">
        <f>İLKOKUL!E29</f>
        <v>306</v>
      </c>
      <c r="G8" s="62">
        <f>İLKOKUL!G29</f>
        <v>26</v>
      </c>
      <c r="H8" s="114">
        <f>İLKOKUL!H29</f>
        <v>481</v>
      </c>
      <c r="I8" s="104">
        <f>İLKOKUL!I29</f>
        <v>55</v>
      </c>
      <c r="J8" s="62">
        <f>İLKOKUL!J29</f>
        <v>1304</v>
      </c>
      <c r="K8" s="62">
        <f>İLKOKUL!K29</f>
        <v>55</v>
      </c>
      <c r="L8" s="62">
        <f>İLKOKUL!L29</f>
        <v>1379</v>
      </c>
      <c r="M8" s="62">
        <f>İLKOKUL!M29</f>
        <v>56</v>
      </c>
      <c r="N8" s="62">
        <f>İLKOKUL!N29</f>
        <v>1326</v>
      </c>
      <c r="O8" s="62">
        <f>İLKOKUL!O29</f>
        <v>58</v>
      </c>
      <c r="P8" s="99">
        <f>İLKOKUL!P29</f>
        <v>1401</v>
      </c>
      <c r="S8" s="112"/>
      <c r="AJ8" s="100">
        <f>I8+K8+M8+O8</f>
        <v>224</v>
      </c>
      <c r="AK8" s="105">
        <f>J8+L8+N8+P8</f>
        <v>5410</v>
      </c>
      <c r="AL8" s="338" t="s">
        <v>170</v>
      </c>
    </row>
    <row r="9" spans="1:38">
      <c r="A9" s="314"/>
      <c r="B9" s="327" t="s">
        <v>137</v>
      </c>
      <c r="C9" s="328"/>
      <c r="D9" s="108">
        <f>İLKOKUL!C30</f>
        <v>2</v>
      </c>
      <c r="E9" s="108">
        <f>İLKOKUL!D30</f>
        <v>36</v>
      </c>
      <c r="F9" s="108">
        <f>İLKOKUL!E30</f>
        <v>34</v>
      </c>
      <c r="G9" s="108">
        <f>İLKOKUL!G30</f>
        <v>8</v>
      </c>
      <c r="H9" s="115">
        <f>İLKOKUL!H30</f>
        <v>134</v>
      </c>
      <c r="I9" s="116">
        <f>İLKOKUL!I27</f>
        <v>4</v>
      </c>
      <c r="J9" s="109">
        <f>İLKOKUL!J27</f>
        <v>48</v>
      </c>
      <c r="K9" s="109">
        <f>İLKOKUL!K27</f>
        <v>4</v>
      </c>
      <c r="L9" s="109">
        <f>İLKOKUL!L27</f>
        <v>52</v>
      </c>
      <c r="M9" s="109">
        <f>İLKOKUL!M27</f>
        <v>2</v>
      </c>
      <c r="N9" s="109">
        <f>İLKOKUL!N27</f>
        <v>36</v>
      </c>
      <c r="O9" s="109">
        <f>İLKOKUL!O27</f>
        <v>3</v>
      </c>
      <c r="P9" s="110">
        <f>İLKOKUL!P27</f>
        <v>47</v>
      </c>
      <c r="S9" s="112"/>
      <c r="AJ9" s="101">
        <f t="shared" ref="AJ9:AJ10" si="2">I9+K9+M9+O9</f>
        <v>13</v>
      </c>
      <c r="AK9" s="106">
        <f t="shared" ref="AK9:AK10" si="3">J9+L9+N9+P9</f>
        <v>183</v>
      </c>
      <c r="AL9" s="339"/>
    </row>
    <row r="10" spans="1:38" ht="13.5" thickBot="1">
      <c r="A10" s="315"/>
      <c r="B10" s="329" t="s">
        <v>138</v>
      </c>
      <c r="C10" s="330"/>
      <c r="D10" s="131">
        <f>İLKOKUL!C31</f>
        <v>22</v>
      </c>
      <c r="E10" s="131">
        <f>İLKOKUL!D31</f>
        <v>305</v>
      </c>
      <c r="F10" s="131">
        <f>İLKOKUL!E31</f>
        <v>340</v>
      </c>
      <c r="G10" s="131">
        <f>İLKOKUL!G31</f>
        <v>34</v>
      </c>
      <c r="H10" s="133">
        <f>İLKOKUL!H31</f>
        <v>615</v>
      </c>
      <c r="I10" s="111">
        <f>İLKOKUL!I31</f>
        <v>61</v>
      </c>
      <c r="J10" s="58">
        <f>İLKOKUL!J31</f>
        <v>1360</v>
      </c>
      <c r="K10" s="58">
        <f>İLKOKUL!K31</f>
        <v>60</v>
      </c>
      <c r="L10" s="58">
        <f>İLKOKUL!L31</f>
        <v>1435</v>
      </c>
      <c r="M10" s="58">
        <f>İLKOKUL!M31</f>
        <v>59</v>
      </c>
      <c r="N10" s="58">
        <f>İLKOKUL!N31</f>
        <v>1366</v>
      </c>
      <c r="O10" s="58">
        <f>İLKOKUL!O31</f>
        <v>62</v>
      </c>
      <c r="P10" s="59">
        <f>İLKOKUL!P31</f>
        <v>1454</v>
      </c>
      <c r="Q10" s="112"/>
      <c r="AJ10" s="102">
        <f t="shared" si="2"/>
        <v>242</v>
      </c>
      <c r="AK10" s="124">
        <f t="shared" si="3"/>
        <v>5615</v>
      </c>
      <c r="AL10" s="340"/>
    </row>
    <row r="11" spans="1:38" ht="4.5" customHeight="1" thickBot="1">
      <c r="AJ11" s="98"/>
      <c r="AK11" s="98"/>
    </row>
    <row r="12" spans="1:38" ht="12.75" customHeight="1">
      <c r="A12" s="313" t="s">
        <v>133</v>
      </c>
      <c r="B12" s="325" t="s">
        <v>136</v>
      </c>
      <c r="C12" s="326"/>
      <c r="D12" s="62">
        <f>ORTAOKUL!C31</f>
        <v>19</v>
      </c>
      <c r="E12" s="62">
        <f>ORTAOKUL!D31</f>
        <v>339</v>
      </c>
      <c r="F12" s="62">
        <f>ORTAOKUL!E31</f>
        <v>179</v>
      </c>
      <c r="G12" s="62">
        <f>ORTAOKUL!G31</f>
        <v>14</v>
      </c>
      <c r="H12" s="99">
        <f>ORTAOKUL!H31</f>
        <v>233</v>
      </c>
      <c r="Q12" s="104">
        <f>ORTAOKUL!I31</f>
        <v>54</v>
      </c>
      <c r="R12" s="62">
        <f>ORTAOKUL!J31</f>
        <v>1327</v>
      </c>
      <c r="S12" s="62">
        <f>ORTAOKUL!K31</f>
        <v>53</v>
      </c>
      <c r="T12" s="62">
        <f>ORTAOKUL!L31</f>
        <v>1277</v>
      </c>
      <c r="U12" s="62">
        <f>ORTAOKUL!M31</f>
        <v>54</v>
      </c>
      <c r="V12" s="62">
        <f>ORTAOKUL!N31</f>
        <v>1509</v>
      </c>
      <c r="W12" s="62">
        <f>ORTAOKUL!O31</f>
        <v>69</v>
      </c>
      <c r="X12" s="99">
        <f>ORTAOKUL!P31</f>
        <v>1971</v>
      </c>
      <c r="AJ12" s="100">
        <f>12+Q12+S12+U12+W12</f>
        <v>242</v>
      </c>
      <c r="AK12" s="105">
        <f>R12+T12+V12+X12</f>
        <v>6084</v>
      </c>
      <c r="AL12" s="338" t="s">
        <v>171</v>
      </c>
    </row>
    <row r="13" spans="1:38">
      <c r="A13" s="314"/>
      <c r="B13" s="327" t="s">
        <v>137</v>
      </c>
      <c r="C13" s="328"/>
      <c r="D13" s="108">
        <f>ORTAOKUL!C32</f>
        <v>4</v>
      </c>
      <c r="E13" s="108">
        <f>ORTAOKUL!D32</f>
        <v>85</v>
      </c>
      <c r="F13" s="108">
        <f>ORTAOKUL!E32</f>
        <v>63</v>
      </c>
      <c r="G13" s="108">
        <f>ORTAOKUL!G32</f>
        <v>0</v>
      </c>
      <c r="H13" s="113">
        <f>ORTAOKUL!H32</f>
        <v>0</v>
      </c>
      <c r="Q13" s="116">
        <f>ORTAOKUL!I32</f>
        <v>4</v>
      </c>
      <c r="R13" s="109">
        <f>ORTAOKUL!J32</f>
        <v>61</v>
      </c>
      <c r="S13" s="109">
        <f>ORTAOKUL!K32</f>
        <v>4</v>
      </c>
      <c r="T13" s="109">
        <f>ORTAOKUL!L32</f>
        <v>48</v>
      </c>
      <c r="U13" s="109">
        <f>ORTAOKUL!M32</f>
        <v>10</v>
      </c>
      <c r="V13" s="109">
        <f>ORTAOKUL!N32</f>
        <v>153</v>
      </c>
      <c r="W13" s="109">
        <f>ORTAOKUL!O32</f>
        <v>16</v>
      </c>
      <c r="X13" s="110">
        <f>ORTAOKUL!P32</f>
        <v>288</v>
      </c>
      <c r="AJ13" s="101">
        <f t="shared" ref="AJ13:AJ14" si="4">12+Q13+S13+U13+W13</f>
        <v>46</v>
      </c>
      <c r="AK13" s="106">
        <f t="shared" ref="AK13:AK14" si="5">R13+T13+V13+X13</f>
        <v>550</v>
      </c>
      <c r="AL13" s="339"/>
    </row>
    <row r="14" spans="1:38" ht="13.5" thickBot="1">
      <c r="A14" s="315"/>
      <c r="B14" s="329" t="s">
        <v>138</v>
      </c>
      <c r="C14" s="330"/>
      <c r="D14" s="131">
        <f>ORTAOKUL!C33</f>
        <v>23</v>
      </c>
      <c r="E14" s="131">
        <f>ORTAOKUL!D33</f>
        <v>424</v>
      </c>
      <c r="F14" s="131">
        <f>ORTAOKUL!E33</f>
        <v>242</v>
      </c>
      <c r="G14" s="131">
        <f>ORTAOKUL!G33</f>
        <v>14</v>
      </c>
      <c r="H14" s="132">
        <f>ORTAOKUL!H33</f>
        <v>233</v>
      </c>
      <c r="Q14" s="111">
        <f>ORTAOKUL!I33</f>
        <v>58</v>
      </c>
      <c r="R14" s="58">
        <f>ORTAOKUL!J33</f>
        <v>1388</v>
      </c>
      <c r="S14" s="58">
        <f>ORTAOKUL!K33</f>
        <v>57</v>
      </c>
      <c r="T14" s="58">
        <f>ORTAOKUL!L33</f>
        <v>1325</v>
      </c>
      <c r="U14" s="58">
        <f>ORTAOKUL!M33</f>
        <v>64</v>
      </c>
      <c r="V14" s="58">
        <f>ORTAOKUL!N33</f>
        <v>1662</v>
      </c>
      <c r="W14" s="58">
        <f>ORTAOKUL!O33</f>
        <v>85</v>
      </c>
      <c r="X14" s="59">
        <f>ORTAOKUL!P33</f>
        <v>2259</v>
      </c>
      <c r="AJ14" s="102">
        <f t="shared" si="4"/>
        <v>276</v>
      </c>
      <c r="AK14" s="124">
        <f t="shared" si="5"/>
        <v>6634</v>
      </c>
      <c r="AL14" s="340"/>
    </row>
    <row r="15" spans="1:38" ht="4.5" customHeight="1" thickBot="1">
      <c r="AJ15" s="98"/>
      <c r="AK15" s="98"/>
    </row>
    <row r="16" spans="1:38" ht="12.75" customHeight="1">
      <c r="A16" s="316" t="s">
        <v>134</v>
      </c>
      <c r="B16" s="325" t="s">
        <v>136</v>
      </c>
      <c r="C16" s="326"/>
      <c r="D16" s="62">
        <f>LİSE!C32</f>
        <v>15</v>
      </c>
      <c r="E16" s="62">
        <f>LİSE!D32</f>
        <v>454</v>
      </c>
      <c r="F16" s="62">
        <f>LİSE!E32</f>
        <v>255</v>
      </c>
      <c r="G16" s="62">
        <f>LİSE!G32</f>
        <v>2</v>
      </c>
      <c r="H16" s="99">
        <f>LİSE!H32</f>
        <v>34</v>
      </c>
      <c r="Y16" s="104">
        <f>LİSE!I32</f>
        <v>0</v>
      </c>
      <c r="Z16" s="62">
        <f>LİSE!J32</f>
        <v>0</v>
      </c>
      <c r="AA16" s="62">
        <f>LİSE!K32</f>
        <v>80</v>
      </c>
      <c r="AB16" s="62">
        <f>LİSE!L32</f>
        <v>1614</v>
      </c>
      <c r="AC16" s="62">
        <f>LİSE!M32</f>
        <v>83</v>
      </c>
      <c r="AD16" s="62">
        <f>LİSE!N32</f>
        <v>1357</v>
      </c>
      <c r="AE16" s="62">
        <f>LİSE!O32</f>
        <v>78</v>
      </c>
      <c r="AF16" s="62">
        <f>LİSE!P32</f>
        <v>1312</v>
      </c>
      <c r="AG16" s="62">
        <f>LİSE!Q32</f>
        <v>70</v>
      </c>
      <c r="AH16" s="99">
        <f>LİSE!R32</f>
        <v>1092</v>
      </c>
      <c r="AJ16" s="100">
        <f>Y16+AA16+AC16+AE16+AG16</f>
        <v>311</v>
      </c>
      <c r="AK16" s="105">
        <f>Z16+AB16+AD16+AF16+AH16</f>
        <v>5375</v>
      </c>
      <c r="AL16" s="338" t="s">
        <v>172</v>
      </c>
    </row>
    <row r="17" spans="1:38">
      <c r="A17" s="317"/>
      <c r="B17" s="327" t="s">
        <v>137</v>
      </c>
      <c r="C17" s="328"/>
      <c r="D17" s="108">
        <f>LİSE!C33</f>
        <v>5</v>
      </c>
      <c r="E17" s="108">
        <f>LİSE!D33</f>
        <v>162</v>
      </c>
      <c r="F17" s="108">
        <f>LİSE!E33</f>
        <v>61</v>
      </c>
      <c r="G17" s="108">
        <f>LİSE!G33</f>
        <v>0</v>
      </c>
      <c r="H17" s="113">
        <f>LİSE!H33</f>
        <v>0</v>
      </c>
      <c r="Y17" s="116">
        <f>LİSE!I33</f>
        <v>0</v>
      </c>
      <c r="Z17" s="109">
        <f>LİSE!J33</f>
        <v>0</v>
      </c>
      <c r="AA17" s="109">
        <f>LİSE!K33</f>
        <v>9</v>
      </c>
      <c r="AB17" s="109">
        <f>LİSE!L33</f>
        <v>153</v>
      </c>
      <c r="AC17" s="109">
        <f>LİSE!M33</f>
        <v>9</v>
      </c>
      <c r="AD17" s="109">
        <f>LİSE!N33</f>
        <v>117</v>
      </c>
      <c r="AE17" s="109">
        <f>LİSE!O33</f>
        <v>18</v>
      </c>
      <c r="AF17" s="109">
        <f>LİSE!P33</f>
        <v>273</v>
      </c>
      <c r="AG17" s="109">
        <f>LİSE!Q33</f>
        <v>17</v>
      </c>
      <c r="AH17" s="110">
        <f>LİSE!R33</f>
        <v>282</v>
      </c>
      <c r="AJ17" s="101">
        <f t="shared" ref="AJ17:AJ18" si="6">Y17+AA17+AC17+AE17+AG17</f>
        <v>53</v>
      </c>
      <c r="AK17" s="106">
        <f t="shared" ref="AK17:AK18" si="7">Z17+AB17+AD17+AF17+AH17</f>
        <v>825</v>
      </c>
      <c r="AL17" s="339"/>
    </row>
    <row r="18" spans="1:38" ht="13.5" thickBot="1">
      <c r="A18" s="318"/>
      <c r="B18" s="329" t="s">
        <v>138</v>
      </c>
      <c r="C18" s="330"/>
      <c r="D18" s="131">
        <f>LİSE!C34</f>
        <v>20</v>
      </c>
      <c r="E18" s="131">
        <f>LİSE!D34</f>
        <v>616</v>
      </c>
      <c r="F18" s="131">
        <f>LİSE!E34</f>
        <v>316</v>
      </c>
      <c r="G18" s="131">
        <f>LİSE!G34</f>
        <v>2</v>
      </c>
      <c r="H18" s="132">
        <f>LİSE!H34</f>
        <v>34</v>
      </c>
      <c r="Y18" s="111">
        <f>LİSE!I34</f>
        <v>0</v>
      </c>
      <c r="Z18" s="58">
        <f>LİSE!J34</f>
        <v>0</v>
      </c>
      <c r="AA18" s="58">
        <f>LİSE!K34</f>
        <v>89</v>
      </c>
      <c r="AB18" s="58">
        <f>LİSE!L34</f>
        <v>1767</v>
      </c>
      <c r="AC18" s="58">
        <f>LİSE!M34</f>
        <v>92</v>
      </c>
      <c r="AD18" s="58">
        <f>LİSE!N34</f>
        <v>1474</v>
      </c>
      <c r="AE18" s="58">
        <f>LİSE!O34</f>
        <v>96</v>
      </c>
      <c r="AF18" s="58">
        <f>LİSE!P34</f>
        <v>1585</v>
      </c>
      <c r="AG18" s="58">
        <f>LİSE!Q34</f>
        <v>87</v>
      </c>
      <c r="AH18" s="59">
        <f>LİSE!R34</f>
        <v>1374</v>
      </c>
      <c r="AJ18" s="102">
        <f t="shared" si="6"/>
        <v>364</v>
      </c>
      <c r="AK18" s="124">
        <f t="shared" si="7"/>
        <v>6200</v>
      </c>
      <c r="AL18" s="340"/>
    </row>
    <row r="19" spans="1:38" ht="4.5" customHeight="1" thickBot="1">
      <c r="AJ19" s="98"/>
      <c r="AK19" s="98"/>
    </row>
    <row r="20" spans="1:38" ht="12" customHeight="1">
      <c r="D20" s="333" t="s">
        <v>39</v>
      </c>
      <c r="E20" s="333" t="s">
        <v>35</v>
      </c>
      <c r="F20" s="333" t="s">
        <v>34</v>
      </c>
      <c r="G20" s="336" t="s">
        <v>2</v>
      </c>
      <c r="H20" s="336"/>
      <c r="I20" s="336" t="s">
        <v>107</v>
      </c>
      <c r="J20" s="336"/>
      <c r="K20" s="336" t="s">
        <v>108</v>
      </c>
      <c r="L20" s="336"/>
      <c r="M20" s="336" t="s">
        <v>109</v>
      </c>
      <c r="N20" s="336"/>
      <c r="O20" s="336" t="s">
        <v>110</v>
      </c>
      <c r="P20" s="336"/>
      <c r="Q20" s="336" t="s">
        <v>111</v>
      </c>
      <c r="R20" s="336"/>
      <c r="S20" s="336" t="s">
        <v>112</v>
      </c>
      <c r="T20" s="336"/>
      <c r="U20" s="336" t="s">
        <v>113</v>
      </c>
      <c r="V20" s="336"/>
      <c r="W20" s="336" t="s">
        <v>114</v>
      </c>
      <c r="X20" s="336"/>
      <c r="Y20" s="336" t="s">
        <v>33</v>
      </c>
      <c r="Z20" s="336"/>
      <c r="AA20" s="336" t="s">
        <v>3</v>
      </c>
      <c r="AB20" s="336"/>
      <c r="AC20" s="336" t="s">
        <v>4</v>
      </c>
      <c r="AD20" s="336"/>
      <c r="AE20" s="336" t="s">
        <v>5</v>
      </c>
      <c r="AF20" s="336"/>
      <c r="AG20" s="336" t="s">
        <v>6</v>
      </c>
      <c r="AH20" s="337"/>
      <c r="AJ20" s="342" t="s">
        <v>30</v>
      </c>
      <c r="AK20" s="343"/>
      <c r="AL20" s="341" t="s">
        <v>135</v>
      </c>
    </row>
    <row r="21" spans="1:38" ht="15" customHeight="1" thickBot="1">
      <c r="D21" s="334"/>
      <c r="E21" s="334"/>
      <c r="F21" s="334"/>
      <c r="G21" s="94" t="s">
        <v>31</v>
      </c>
      <c r="H21" s="94" t="s">
        <v>32</v>
      </c>
      <c r="I21" s="94" t="s">
        <v>31</v>
      </c>
      <c r="J21" s="94" t="s">
        <v>32</v>
      </c>
      <c r="K21" s="94" t="s">
        <v>31</v>
      </c>
      <c r="L21" s="94" t="s">
        <v>32</v>
      </c>
      <c r="M21" s="94" t="s">
        <v>31</v>
      </c>
      <c r="N21" s="94" t="s">
        <v>32</v>
      </c>
      <c r="O21" s="94" t="s">
        <v>31</v>
      </c>
      <c r="P21" s="94" t="s">
        <v>32</v>
      </c>
      <c r="Q21" s="94" t="s">
        <v>31</v>
      </c>
      <c r="R21" s="94" t="s">
        <v>32</v>
      </c>
      <c r="S21" s="94" t="s">
        <v>31</v>
      </c>
      <c r="T21" s="94" t="s">
        <v>32</v>
      </c>
      <c r="U21" s="94" t="s">
        <v>31</v>
      </c>
      <c r="V21" s="94" t="s">
        <v>32</v>
      </c>
      <c r="W21" s="94" t="s">
        <v>31</v>
      </c>
      <c r="X21" s="94" t="s">
        <v>32</v>
      </c>
      <c r="Y21" s="94" t="s">
        <v>31</v>
      </c>
      <c r="Z21" s="94" t="s">
        <v>32</v>
      </c>
      <c r="AA21" s="94" t="s">
        <v>31</v>
      </c>
      <c r="AB21" s="94" t="s">
        <v>32</v>
      </c>
      <c r="AC21" s="94" t="s">
        <v>31</v>
      </c>
      <c r="AD21" s="94" t="s">
        <v>32</v>
      </c>
      <c r="AE21" s="94" t="s">
        <v>31</v>
      </c>
      <c r="AF21" s="94" t="s">
        <v>32</v>
      </c>
      <c r="AG21" s="94" t="s">
        <v>31</v>
      </c>
      <c r="AH21" s="95" t="s">
        <v>32</v>
      </c>
      <c r="AJ21" s="128" t="s">
        <v>31</v>
      </c>
      <c r="AK21" s="125" t="s">
        <v>32</v>
      </c>
      <c r="AL21" s="339"/>
    </row>
    <row r="22" spans="1:38" ht="16.5" customHeight="1">
      <c r="A22" s="313" t="s">
        <v>135</v>
      </c>
      <c r="B22" s="319" t="s">
        <v>136</v>
      </c>
      <c r="C22" s="320"/>
      <c r="D22" s="105">
        <f t="shared" ref="D22:AH22" si="8">D4+D8+D12+D16</f>
        <v>56</v>
      </c>
      <c r="E22" s="105">
        <f t="shared" si="8"/>
        <v>1082</v>
      </c>
      <c r="F22" s="105">
        <f t="shared" si="8"/>
        <v>749</v>
      </c>
      <c r="G22" s="105">
        <f t="shared" si="8"/>
        <v>58</v>
      </c>
      <c r="H22" s="105">
        <f t="shared" si="8"/>
        <v>1083</v>
      </c>
      <c r="I22" s="105">
        <f t="shared" si="8"/>
        <v>55</v>
      </c>
      <c r="J22" s="105">
        <f t="shared" si="8"/>
        <v>1304</v>
      </c>
      <c r="K22" s="105">
        <f t="shared" si="8"/>
        <v>55</v>
      </c>
      <c r="L22" s="105">
        <f t="shared" si="8"/>
        <v>1379</v>
      </c>
      <c r="M22" s="105">
        <f t="shared" si="8"/>
        <v>56</v>
      </c>
      <c r="N22" s="105">
        <f t="shared" si="8"/>
        <v>1326</v>
      </c>
      <c r="O22" s="105">
        <f t="shared" si="8"/>
        <v>58</v>
      </c>
      <c r="P22" s="105">
        <f t="shared" si="8"/>
        <v>1401</v>
      </c>
      <c r="Q22" s="105">
        <f t="shared" si="8"/>
        <v>54</v>
      </c>
      <c r="R22" s="105">
        <f t="shared" si="8"/>
        <v>1327</v>
      </c>
      <c r="S22" s="105">
        <f t="shared" si="8"/>
        <v>53</v>
      </c>
      <c r="T22" s="105">
        <f t="shared" si="8"/>
        <v>1277</v>
      </c>
      <c r="U22" s="105">
        <f t="shared" si="8"/>
        <v>54</v>
      </c>
      <c r="V22" s="105">
        <f t="shared" si="8"/>
        <v>1509</v>
      </c>
      <c r="W22" s="105">
        <f t="shared" si="8"/>
        <v>69</v>
      </c>
      <c r="X22" s="105">
        <f t="shared" si="8"/>
        <v>1971</v>
      </c>
      <c r="Y22" s="105">
        <f t="shared" si="8"/>
        <v>0</v>
      </c>
      <c r="Z22" s="105">
        <f t="shared" si="8"/>
        <v>0</v>
      </c>
      <c r="AA22" s="105">
        <f t="shared" si="8"/>
        <v>80</v>
      </c>
      <c r="AB22" s="105">
        <f t="shared" si="8"/>
        <v>1614</v>
      </c>
      <c r="AC22" s="105">
        <f t="shared" si="8"/>
        <v>83</v>
      </c>
      <c r="AD22" s="105">
        <f t="shared" si="8"/>
        <v>1357</v>
      </c>
      <c r="AE22" s="105">
        <f t="shared" si="8"/>
        <v>78</v>
      </c>
      <c r="AF22" s="105">
        <f t="shared" si="8"/>
        <v>1312</v>
      </c>
      <c r="AG22" s="105">
        <f t="shared" si="8"/>
        <v>70</v>
      </c>
      <c r="AH22" s="105">
        <f t="shared" si="8"/>
        <v>1092</v>
      </c>
      <c r="AJ22" s="129">
        <f>G22+I22+K22+M22+O22+Q22+S22+U22+W22+Y22+AA22+AC22+AE22+AG22</f>
        <v>823</v>
      </c>
      <c r="AK22" s="126">
        <f>H22+J22+L22+N22+P22+R22+T22+V22+X22+Z22+AB22+AD22+AF22+AH22</f>
        <v>17952</v>
      </c>
      <c r="AL22" s="339"/>
    </row>
    <row r="23" spans="1:38" ht="16.5" customHeight="1">
      <c r="A23" s="314"/>
      <c r="B23" s="321" t="s">
        <v>137</v>
      </c>
      <c r="C23" s="322"/>
      <c r="D23" s="106">
        <f t="shared" ref="D23:AH23" si="9">D5+D9+D13+D17</f>
        <v>17</v>
      </c>
      <c r="E23" s="106">
        <f t="shared" si="9"/>
        <v>300</v>
      </c>
      <c r="F23" s="106">
        <f t="shared" si="9"/>
        <v>179</v>
      </c>
      <c r="G23" s="106">
        <f t="shared" si="9"/>
        <v>27</v>
      </c>
      <c r="H23" s="106">
        <f t="shared" si="9"/>
        <v>499</v>
      </c>
      <c r="I23" s="106">
        <f t="shared" si="9"/>
        <v>4</v>
      </c>
      <c r="J23" s="106">
        <f t="shared" si="9"/>
        <v>48</v>
      </c>
      <c r="K23" s="106">
        <f t="shared" si="9"/>
        <v>4</v>
      </c>
      <c r="L23" s="106">
        <f t="shared" si="9"/>
        <v>52</v>
      </c>
      <c r="M23" s="106">
        <f t="shared" si="9"/>
        <v>2</v>
      </c>
      <c r="N23" s="106">
        <f t="shared" si="9"/>
        <v>36</v>
      </c>
      <c r="O23" s="106">
        <f t="shared" si="9"/>
        <v>3</v>
      </c>
      <c r="P23" s="106">
        <f t="shared" si="9"/>
        <v>47</v>
      </c>
      <c r="Q23" s="106">
        <f t="shared" si="9"/>
        <v>4</v>
      </c>
      <c r="R23" s="106">
        <f t="shared" si="9"/>
        <v>61</v>
      </c>
      <c r="S23" s="106">
        <f t="shared" si="9"/>
        <v>4</v>
      </c>
      <c r="T23" s="106">
        <f t="shared" si="9"/>
        <v>48</v>
      </c>
      <c r="U23" s="106">
        <f t="shared" si="9"/>
        <v>10</v>
      </c>
      <c r="V23" s="106">
        <f t="shared" si="9"/>
        <v>153</v>
      </c>
      <c r="W23" s="106">
        <f t="shared" si="9"/>
        <v>16</v>
      </c>
      <c r="X23" s="106">
        <f t="shared" si="9"/>
        <v>288</v>
      </c>
      <c r="Y23" s="106">
        <f t="shared" si="9"/>
        <v>0</v>
      </c>
      <c r="Z23" s="106">
        <f t="shared" si="9"/>
        <v>0</v>
      </c>
      <c r="AA23" s="106">
        <f t="shared" si="9"/>
        <v>9</v>
      </c>
      <c r="AB23" s="106">
        <f t="shared" si="9"/>
        <v>153</v>
      </c>
      <c r="AC23" s="106">
        <f t="shared" si="9"/>
        <v>9</v>
      </c>
      <c r="AD23" s="106">
        <f t="shared" si="9"/>
        <v>117</v>
      </c>
      <c r="AE23" s="106">
        <f t="shared" si="9"/>
        <v>18</v>
      </c>
      <c r="AF23" s="106">
        <f t="shared" si="9"/>
        <v>273</v>
      </c>
      <c r="AG23" s="106">
        <f t="shared" si="9"/>
        <v>17</v>
      </c>
      <c r="AH23" s="106">
        <f t="shared" si="9"/>
        <v>282</v>
      </c>
      <c r="AJ23" s="118">
        <f t="shared" ref="AJ23:AJ24" si="10">G23+I23+K23+M23+O23+Q23+S23+U23+W23+Y23+AA23+AC23+AE23+AG23</f>
        <v>127</v>
      </c>
      <c r="AK23" s="127">
        <f t="shared" ref="AK23:AK24" si="11">H23+J23+L23+N23+P23+R23+T23+V23+X23+Z23+AB23+AD23+AF23+AH23</f>
        <v>2057</v>
      </c>
      <c r="AL23" s="339"/>
    </row>
    <row r="24" spans="1:38" ht="16.5" customHeight="1" thickBot="1">
      <c r="A24" s="315"/>
      <c r="B24" s="323" t="s">
        <v>138</v>
      </c>
      <c r="C24" s="324"/>
      <c r="D24" s="107">
        <f t="shared" ref="D24:AH24" si="12">SUM(D22:D23)</f>
        <v>73</v>
      </c>
      <c r="E24" s="107">
        <f t="shared" si="12"/>
        <v>1382</v>
      </c>
      <c r="F24" s="107">
        <f t="shared" si="12"/>
        <v>928</v>
      </c>
      <c r="G24" s="107">
        <f t="shared" si="12"/>
        <v>85</v>
      </c>
      <c r="H24" s="107">
        <f t="shared" si="12"/>
        <v>1582</v>
      </c>
      <c r="I24" s="107">
        <f t="shared" si="12"/>
        <v>59</v>
      </c>
      <c r="J24" s="107">
        <f t="shared" si="12"/>
        <v>1352</v>
      </c>
      <c r="K24" s="107">
        <f t="shared" si="12"/>
        <v>59</v>
      </c>
      <c r="L24" s="107">
        <f t="shared" si="12"/>
        <v>1431</v>
      </c>
      <c r="M24" s="107">
        <f t="shared" si="12"/>
        <v>58</v>
      </c>
      <c r="N24" s="107">
        <f t="shared" si="12"/>
        <v>1362</v>
      </c>
      <c r="O24" s="107">
        <f t="shared" si="12"/>
        <v>61</v>
      </c>
      <c r="P24" s="107">
        <f t="shared" si="12"/>
        <v>1448</v>
      </c>
      <c r="Q24" s="107">
        <f t="shared" si="12"/>
        <v>58</v>
      </c>
      <c r="R24" s="107">
        <f t="shared" si="12"/>
        <v>1388</v>
      </c>
      <c r="S24" s="107">
        <f t="shared" si="12"/>
        <v>57</v>
      </c>
      <c r="T24" s="107">
        <f t="shared" si="12"/>
        <v>1325</v>
      </c>
      <c r="U24" s="107">
        <f t="shared" si="12"/>
        <v>64</v>
      </c>
      <c r="V24" s="107">
        <f t="shared" si="12"/>
        <v>1662</v>
      </c>
      <c r="W24" s="107">
        <f t="shared" si="12"/>
        <v>85</v>
      </c>
      <c r="X24" s="107">
        <f t="shared" si="12"/>
        <v>2259</v>
      </c>
      <c r="Y24" s="107">
        <f t="shared" si="12"/>
        <v>0</v>
      </c>
      <c r="Z24" s="107">
        <f t="shared" si="12"/>
        <v>0</v>
      </c>
      <c r="AA24" s="107">
        <f t="shared" si="12"/>
        <v>89</v>
      </c>
      <c r="AB24" s="107">
        <f t="shared" si="12"/>
        <v>1767</v>
      </c>
      <c r="AC24" s="107">
        <f t="shared" si="12"/>
        <v>92</v>
      </c>
      <c r="AD24" s="107">
        <f t="shared" si="12"/>
        <v>1474</v>
      </c>
      <c r="AE24" s="107">
        <f t="shared" si="12"/>
        <v>96</v>
      </c>
      <c r="AF24" s="107">
        <f t="shared" si="12"/>
        <v>1585</v>
      </c>
      <c r="AG24" s="107">
        <f t="shared" si="12"/>
        <v>87</v>
      </c>
      <c r="AH24" s="107">
        <f t="shared" si="12"/>
        <v>1374</v>
      </c>
      <c r="AJ24" s="117">
        <f t="shared" si="10"/>
        <v>950</v>
      </c>
      <c r="AK24" s="130">
        <f t="shared" si="11"/>
        <v>20009</v>
      </c>
      <c r="AL24" s="340"/>
    </row>
    <row r="31" spans="1:38" ht="15" customHeight="1"/>
    <row r="32" spans="1:38" ht="15" customHeight="1"/>
  </sheetData>
  <mergeCells count="61">
    <mergeCell ref="E20:E21"/>
    <mergeCell ref="F20:F21"/>
    <mergeCell ref="D20:D21"/>
    <mergeCell ref="AA20:AB20"/>
    <mergeCell ref="AC20:AD20"/>
    <mergeCell ref="AE20:AF20"/>
    <mergeCell ref="AL4:AL6"/>
    <mergeCell ref="AL8:AL10"/>
    <mergeCell ref="AL12:AL14"/>
    <mergeCell ref="AL16:AL18"/>
    <mergeCell ref="I20:J20"/>
    <mergeCell ref="K20:L20"/>
    <mergeCell ref="M20:N20"/>
    <mergeCell ref="O20:P20"/>
    <mergeCell ref="Q20:R20"/>
    <mergeCell ref="AL20:AL24"/>
    <mergeCell ref="AJ20:AK20"/>
    <mergeCell ref="S20:T20"/>
    <mergeCell ref="U20:V20"/>
    <mergeCell ref="AG20:AH20"/>
    <mergeCell ref="W20:X20"/>
    <mergeCell ref="Y20:Z20"/>
    <mergeCell ref="K1:L1"/>
    <mergeCell ref="M1:N1"/>
    <mergeCell ref="O1:P1"/>
    <mergeCell ref="B17:C17"/>
    <mergeCell ref="B18:C18"/>
    <mergeCell ref="B4:C4"/>
    <mergeCell ref="B5:C5"/>
    <mergeCell ref="B6:C6"/>
    <mergeCell ref="B8:C8"/>
    <mergeCell ref="B9:C9"/>
    <mergeCell ref="B10:C10"/>
    <mergeCell ref="AJ1:AK1"/>
    <mergeCell ref="D1:D2"/>
    <mergeCell ref="E1:E2"/>
    <mergeCell ref="F1:F2"/>
    <mergeCell ref="A4:A6"/>
    <mergeCell ref="AE1:AF1"/>
    <mergeCell ref="AG1:AH1"/>
    <mergeCell ref="S1:T1"/>
    <mergeCell ref="U1:V1"/>
    <mergeCell ref="W1:X1"/>
    <mergeCell ref="Y1:Z1"/>
    <mergeCell ref="AA1:AB1"/>
    <mergeCell ref="AC1:AD1"/>
    <mergeCell ref="Q1:R1"/>
    <mergeCell ref="G1:H1"/>
    <mergeCell ref="I1:J1"/>
    <mergeCell ref="A8:A10"/>
    <mergeCell ref="A12:A14"/>
    <mergeCell ref="A16:A18"/>
    <mergeCell ref="A22:A24"/>
    <mergeCell ref="B22:C22"/>
    <mergeCell ref="B23:C23"/>
    <mergeCell ref="B24:C24"/>
    <mergeCell ref="B12:C12"/>
    <mergeCell ref="B13:C13"/>
    <mergeCell ref="B14:C14"/>
    <mergeCell ref="B16:C16"/>
    <mergeCell ref="G20:H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11C02-B719-4DDA-AE28-5C3689E6FE4B}">
  <dimension ref="A1:AF728"/>
  <sheetViews>
    <sheetView topLeftCell="A10" workbookViewId="0">
      <selection activeCell="K19" sqref="K19"/>
    </sheetView>
  </sheetViews>
  <sheetFormatPr defaultRowHeight="15"/>
  <cols>
    <col min="1" max="1" width="36.42578125" style="424" customWidth="1"/>
    <col min="2" max="6" width="6.5703125" style="449" customWidth="1"/>
    <col min="7" max="8" width="11" style="450" customWidth="1"/>
    <col min="9" max="9" width="9.140625" style="424"/>
    <col min="10" max="10" width="11.140625" customWidth="1"/>
    <col min="14" max="14" width="10.7109375" customWidth="1"/>
    <col min="15" max="15" width="14" customWidth="1"/>
    <col min="16" max="17" width="13.140625" bestFit="1" customWidth="1"/>
    <col min="19" max="19" width="56.5703125" customWidth="1"/>
    <col min="23" max="23" width="10.5703125" style="97" customWidth="1"/>
    <col min="24" max="24" width="3.5703125" style="97" customWidth="1"/>
    <col min="25" max="25" width="10.140625" style="97" customWidth="1"/>
    <col min="26" max="26" width="10.140625" style="230" customWidth="1"/>
    <col min="27" max="27" width="10.42578125" style="230" customWidth="1"/>
    <col min="28" max="28" width="9.140625" style="230"/>
    <col min="29" max="30" width="6.7109375" style="230" customWidth="1"/>
    <col min="31" max="32" width="7.7109375" style="97" customWidth="1"/>
    <col min="33" max="16384" width="9.140625" style="424"/>
  </cols>
  <sheetData>
    <row r="1" spans="1:32" ht="21" customHeight="1" thickTop="1" thickBot="1">
      <c r="A1" s="421" t="s">
        <v>405</v>
      </c>
      <c r="B1" s="422"/>
      <c r="C1" s="422"/>
      <c r="D1" s="422"/>
      <c r="E1" s="422"/>
      <c r="F1" s="422"/>
      <c r="G1" s="481" t="s">
        <v>413</v>
      </c>
      <c r="H1" s="481" t="s">
        <v>414</v>
      </c>
      <c r="J1" s="390" t="s">
        <v>369</v>
      </c>
      <c r="K1" s="391" t="s">
        <v>370</v>
      </c>
      <c r="L1" s="391" t="s">
        <v>371</v>
      </c>
      <c r="M1" s="391" t="s">
        <v>372</v>
      </c>
      <c r="N1" s="391" t="s">
        <v>373</v>
      </c>
      <c r="O1" s="391" t="s">
        <v>374</v>
      </c>
      <c r="P1" s="391" t="s">
        <v>375</v>
      </c>
      <c r="Q1" s="392" t="s">
        <v>376</v>
      </c>
      <c r="S1" s="401" t="s">
        <v>377</v>
      </c>
      <c r="T1" s="402" t="s">
        <v>136</v>
      </c>
      <c r="U1" s="403" t="s">
        <v>137</v>
      </c>
      <c r="W1" s="412" t="s">
        <v>36</v>
      </c>
      <c r="X1" s="336" t="s">
        <v>415</v>
      </c>
      <c r="Y1" s="336"/>
      <c r="Z1" s="336" t="s">
        <v>39</v>
      </c>
      <c r="AA1" s="336" t="s">
        <v>35</v>
      </c>
      <c r="AB1" s="336" t="s">
        <v>34</v>
      </c>
      <c r="AC1" s="336" t="s">
        <v>2</v>
      </c>
      <c r="AD1" s="336"/>
      <c r="AE1" s="413" t="s">
        <v>30</v>
      </c>
      <c r="AF1" s="332"/>
    </row>
    <row r="2" spans="1:32" ht="35.25" customHeight="1" thickBot="1">
      <c r="A2" s="425" t="s">
        <v>7</v>
      </c>
      <c r="B2" s="426" t="s">
        <v>39</v>
      </c>
      <c r="C2" s="426" t="s">
        <v>35</v>
      </c>
      <c r="D2" s="426" t="s">
        <v>34</v>
      </c>
      <c r="E2" s="426" t="s">
        <v>403</v>
      </c>
      <c r="F2" s="427" t="s">
        <v>404</v>
      </c>
      <c r="G2" s="482"/>
      <c r="H2" s="482"/>
      <c r="I2" s="429"/>
      <c r="J2" s="393" t="s">
        <v>136</v>
      </c>
      <c r="K2" s="394">
        <f>ÖZET!D22</f>
        <v>56</v>
      </c>
      <c r="L2" s="395">
        <f>ÖZET!F22</f>
        <v>749</v>
      </c>
      <c r="M2" s="394">
        <f>ÖZET!AJ22</f>
        <v>823</v>
      </c>
      <c r="N2" s="395">
        <f>ÖZET!AK22</f>
        <v>17952</v>
      </c>
      <c r="O2" s="395">
        <f>ÖZET!E22</f>
        <v>1082</v>
      </c>
      <c r="P2" s="398">
        <f>N2/L2</f>
        <v>23.967957276368491</v>
      </c>
      <c r="Q2" s="399">
        <f>N2/O2</f>
        <v>16.591497227356747</v>
      </c>
      <c r="S2" s="404" t="s">
        <v>44</v>
      </c>
      <c r="T2" s="405">
        <f>ÖZET!D8</f>
        <v>20</v>
      </c>
      <c r="U2" s="406">
        <f>ÖZET!D9</f>
        <v>2</v>
      </c>
      <c r="W2" s="414"/>
      <c r="X2" s="415"/>
      <c r="Y2" s="415"/>
      <c r="Z2" s="415"/>
      <c r="AA2" s="415"/>
      <c r="AB2" s="415"/>
      <c r="AC2" s="94" t="s">
        <v>403</v>
      </c>
      <c r="AD2" s="94" t="s">
        <v>404</v>
      </c>
      <c r="AE2" s="94" t="s">
        <v>403</v>
      </c>
      <c r="AF2" s="95" t="s">
        <v>404</v>
      </c>
    </row>
    <row r="3" spans="1:32" ht="21" customHeight="1" thickBot="1">
      <c r="A3" s="475" t="s">
        <v>94</v>
      </c>
      <c r="B3" s="460">
        <f>'OKUL ÖNCESİ'!C3</f>
        <v>1</v>
      </c>
      <c r="C3" s="460">
        <f>'OKUL ÖNCESİ'!D3</f>
        <v>10</v>
      </c>
      <c r="D3" s="460">
        <f>'OKUL ÖNCESİ'!E3</f>
        <v>5</v>
      </c>
      <c r="E3" s="460">
        <f>'OKUL ÖNCESİ'!G3</f>
        <v>8</v>
      </c>
      <c r="F3" s="461">
        <f>'OKUL ÖNCESİ'!H3</f>
        <v>174</v>
      </c>
      <c r="G3" s="462">
        <f>F3/D3</f>
        <v>34.799999999999997</v>
      </c>
      <c r="H3" s="462">
        <f>F3/C3</f>
        <v>17.399999999999999</v>
      </c>
      <c r="I3" s="429"/>
      <c r="J3" s="393" t="s">
        <v>137</v>
      </c>
      <c r="K3" s="394">
        <f>ÖZET!D23</f>
        <v>17</v>
      </c>
      <c r="L3" s="395">
        <f>ÖZET!F23</f>
        <v>179</v>
      </c>
      <c r="M3" s="394">
        <f>ÖZET!AJ23</f>
        <v>127</v>
      </c>
      <c r="N3" s="395">
        <f>ÖZET!AK23</f>
        <v>2057</v>
      </c>
      <c r="O3" s="395">
        <f>ÖZET!E23</f>
        <v>300</v>
      </c>
      <c r="P3" s="398">
        <f>N3/L3</f>
        <v>11.491620111731844</v>
      </c>
      <c r="Q3" s="399">
        <f>N3/O3</f>
        <v>6.8566666666666665</v>
      </c>
      <c r="S3" s="404" t="s">
        <v>45</v>
      </c>
      <c r="T3" s="405">
        <f>ÖZET!D12</f>
        <v>19</v>
      </c>
      <c r="U3" s="406">
        <f>ÖZET!D13</f>
        <v>4</v>
      </c>
      <c r="W3" s="416"/>
      <c r="X3" s="416"/>
      <c r="Y3" s="417"/>
      <c r="Z3" s="417"/>
      <c r="AA3" s="417"/>
      <c r="AB3" s="417"/>
      <c r="AC3" s="417"/>
      <c r="AD3" s="417"/>
      <c r="AE3"/>
      <c r="AF3"/>
    </row>
    <row r="4" spans="1:32" ht="21" customHeight="1" thickBot="1">
      <c r="A4" s="476" t="s">
        <v>97</v>
      </c>
      <c r="B4" s="464">
        <f>'OKUL ÖNCESİ'!C4</f>
        <v>1</v>
      </c>
      <c r="C4" s="464">
        <f>'OKUL ÖNCESİ'!D4</f>
        <v>10</v>
      </c>
      <c r="D4" s="464">
        <f>'OKUL ÖNCESİ'!E4</f>
        <v>4</v>
      </c>
      <c r="E4" s="464">
        <f>'OKUL ÖNCESİ'!G4</f>
        <v>8</v>
      </c>
      <c r="F4" s="465">
        <f>'OKUL ÖNCESİ'!H4</f>
        <v>161</v>
      </c>
      <c r="G4" s="466">
        <f t="shared" ref="G4:G20" si="0">F4/D4</f>
        <v>40.25</v>
      </c>
      <c r="H4" s="466">
        <f t="shared" ref="H4:H20" si="1">F4/C4</f>
        <v>16.100000000000001</v>
      </c>
      <c r="J4" s="396" t="s">
        <v>30</v>
      </c>
      <c r="K4" s="397">
        <f>K2+K3</f>
        <v>73</v>
      </c>
      <c r="L4" s="397">
        <f>L2+L3</f>
        <v>928</v>
      </c>
      <c r="M4" s="397">
        <f>M2+M3</f>
        <v>950</v>
      </c>
      <c r="N4" s="397">
        <f>N2+N3</f>
        <v>20009</v>
      </c>
      <c r="O4" s="397">
        <f>O2+O3</f>
        <v>1382</v>
      </c>
      <c r="P4" s="400">
        <f>N4/L4</f>
        <v>21.561422413793103</v>
      </c>
      <c r="Q4" s="400">
        <f>N4/O4</f>
        <v>14.478292329956584</v>
      </c>
      <c r="S4" s="404" t="s">
        <v>271</v>
      </c>
      <c r="T4" s="405">
        <f>ÖZET!D16</f>
        <v>15</v>
      </c>
      <c r="U4" s="406">
        <f>ÖZET!D17</f>
        <v>5</v>
      </c>
      <c r="W4" s="499" t="s">
        <v>131</v>
      </c>
      <c r="X4" s="326" t="s">
        <v>136</v>
      </c>
      <c r="Y4" s="326"/>
      <c r="Z4" s="62">
        <f>ÖZET!D4</f>
        <v>2</v>
      </c>
      <c r="AA4" s="62">
        <f>ÖZET!E4</f>
        <v>20</v>
      </c>
      <c r="AB4" s="62">
        <f>ÖZET!F4</f>
        <v>9</v>
      </c>
      <c r="AC4" s="62">
        <f>ÖZET!G4</f>
        <v>16</v>
      </c>
      <c r="AD4" s="62">
        <f>ÖZET!H4</f>
        <v>335</v>
      </c>
      <c r="AE4" s="105">
        <f>ÖZET!AJ4</f>
        <v>16</v>
      </c>
      <c r="AF4" s="418">
        <f>ÖZET!AK4</f>
        <v>335</v>
      </c>
    </row>
    <row r="5" spans="1:32" ht="21" customHeight="1" thickTop="1" thickBot="1">
      <c r="A5" s="430" t="s">
        <v>385</v>
      </c>
      <c r="B5" s="431">
        <f>'OKUL ÖNCESİ'!C5</f>
        <v>2</v>
      </c>
      <c r="C5" s="431">
        <f>'OKUL ÖNCESİ'!D5</f>
        <v>20</v>
      </c>
      <c r="D5" s="431">
        <f>'OKUL ÖNCESİ'!E5</f>
        <v>9</v>
      </c>
      <c r="E5" s="431">
        <f>'OKUL ÖNCESİ'!G5</f>
        <v>16</v>
      </c>
      <c r="F5" s="432">
        <f>'OKUL ÖNCESİ'!H5</f>
        <v>335</v>
      </c>
      <c r="G5" s="433">
        <f t="shared" si="0"/>
        <v>37.222222222222221</v>
      </c>
      <c r="H5" s="433">
        <f t="shared" si="1"/>
        <v>16.75</v>
      </c>
      <c r="S5" s="404" t="s">
        <v>362</v>
      </c>
      <c r="T5" s="405">
        <f>ÖZET!D4</f>
        <v>2</v>
      </c>
      <c r="U5" s="406">
        <f>'OKUL ÖNCESİ'!C13</f>
        <v>3</v>
      </c>
      <c r="W5" s="490"/>
      <c r="X5" s="328" t="s">
        <v>137</v>
      </c>
      <c r="Y5" s="328"/>
      <c r="Z5" s="496">
        <f>ÖZET!D5</f>
        <v>6</v>
      </c>
      <c r="AA5" s="496">
        <f>ÖZET!E5</f>
        <v>17</v>
      </c>
      <c r="AB5" s="496">
        <f>ÖZET!F5</f>
        <v>21</v>
      </c>
      <c r="AC5" s="496">
        <f>ÖZET!G5</f>
        <v>19</v>
      </c>
      <c r="AD5" s="496">
        <f>ÖZET!H5</f>
        <v>365</v>
      </c>
      <c r="AE5" s="496">
        <f>ÖZET!AJ5</f>
        <v>19</v>
      </c>
      <c r="AF5" s="498">
        <f>ÖZET!AK5</f>
        <v>365</v>
      </c>
    </row>
    <row r="6" spans="1:32" ht="21" customHeight="1" thickBot="1">
      <c r="A6" s="475" t="s">
        <v>55</v>
      </c>
      <c r="B6" s="460">
        <f>'OKUL ÖNCESİ'!C6</f>
        <v>1</v>
      </c>
      <c r="C6" s="460">
        <f>'OKUL ÖNCESİ'!D6</f>
        <v>1</v>
      </c>
      <c r="D6" s="460">
        <f>'OKUL ÖNCESİ'!E6</f>
        <v>3</v>
      </c>
      <c r="E6" s="460">
        <f>'OKUL ÖNCESİ'!G6</f>
        <v>3</v>
      </c>
      <c r="F6" s="461">
        <f>'OKUL ÖNCESİ'!H6</f>
        <v>34</v>
      </c>
      <c r="G6" s="462">
        <f t="shared" si="0"/>
        <v>11.333333333333334</v>
      </c>
      <c r="H6" s="462">
        <f t="shared" si="1"/>
        <v>34</v>
      </c>
      <c r="S6" s="404" t="s">
        <v>378</v>
      </c>
      <c r="T6" s="405">
        <v>1</v>
      </c>
      <c r="U6" s="406"/>
      <c r="W6" s="493"/>
      <c r="X6" s="330" t="s">
        <v>138</v>
      </c>
      <c r="Y6" s="330"/>
      <c r="Z6" s="131">
        <f>ÖZET!D6</f>
        <v>8</v>
      </c>
      <c r="AA6" s="131">
        <f>ÖZET!E6</f>
        <v>37</v>
      </c>
      <c r="AB6" s="131">
        <f>ÖZET!F6</f>
        <v>30</v>
      </c>
      <c r="AC6" s="131">
        <f>ÖZET!G6</f>
        <v>35</v>
      </c>
      <c r="AD6" s="131">
        <f>ÖZET!H6</f>
        <v>700</v>
      </c>
      <c r="AE6" s="131">
        <f>ÖZET!AJ6</f>
        <v>35</v>
      </c>
      <c r="AF6" s="132">
        <f>ÖZET!AK6</f>
        <v>700</v>
      </c>
    </row>
    <row r="7" spans="1:32" ht="21" customHeight="1" thickBot="1">
      <c r="A7" s="476" t="s">
        <v>56</v>
      </c>
      <c r="B7" s="464">
        <f>'OKUL ÖNCESİ'!C7</f>
        <v>1</v>
      </c>
      <c r="C7" s="464">
        <f>'OKUL ÖNCESİ'!D7</f>
        <v>5</v>
      </c>
      <c r="D7" s="464">
        <f>'OKUL ÖNCESİ'!E7</f>
        <v>3</v>
      </c>
      <c r="E7" s="464">
        <f>'OKUL ÖNCESİ'!G7</f>
        <v>3</v>
      </c>
      <c r="F7" s="465">
        <f>'OKUL ÖNCESİ'!H7</f>
        <v>19</v>
      </c>
      <c r="G7" s="466">
        <f t="shared" si="0"/>
        <v>6.333333333333333</v>
      </c>
      <c r="H7" s="466">
        <f t="shared" si="1"/>
        <v>3.8</v>
      </c>
      <c r="S7" s="404" t="s">
        <v>379</v>
      </c>
      <c r="T7" s="405">
        <v>4</v>
      </c>
      <c r="U7" s="406"/>
      <c r="W7" s="416"/>
      <c r="X7" s="416"/>
      <c r="Y7" s="417"/>
      <c r="Z7" s="417"/>
      <c r="AA7" s="417"/>
      <c r="AB7" s="417"/>
      <c r="AC7" s="417"/>
      <c r="AD7" s="417"/>
      <c r="AE7"/>
      <c r="AF7"/>
    </row>
    <row r="8" spans="1:32" ht="21" customHeight="1" thickBot="1">
      <c r="A8" s="476" t="s">
        <v>54</v>
      </c>
      <c r="B8" s="464">
        <f>'OKUL ÖNCESİ'!C8</f>
        <v>1</v>
      </c>
      <c r="C8" s="464">
        <f>'OKUL ÖNCESİ'!D8</f>
        <v>1</v>
      </c>
      <c r="D8" s="464">
        <f>'OKUL ÖNCESİ'!E8</f>
        <v>6</v>
      </c>
      <c r="E8" s="464">
        <f>'OKUL ÖNCESİ'!G8</f>
        <v>6</v>
      </c>
      <c r="F8" s="465">
        <f>'OKUL ÖNCESİ'!H8</f>
        <v>222</v>
      </c>
      <c r="G8" s="466">
        <f t="shared" si="0"/>
        <v>37</v>
      </c>
      <c r="H8" s="466">
        <f t="shared" si="1"/>
        <v>222</v>
      </c>
      <c r="S8" s="404" t="s">
        <v>380</v>
      </c>
      <c r="T8" s="405">
        <v>1</v>
      </c>
      <c r="U8" s="406"/>
      <c r="W8" s="497" t="s">
        <v>132</v>
      </c>
      <c r="X8" s="326" t="s">
        <v>136</v>
      </c>
      <c r="Y8" s="326"/>
      <c r="Z8" s="62">
        <f>ÖZET!D8</f>
        <v>20</v>
      </c>
      <c r="AA8" s="62">
        <f>ÖZET!E8</f>
        <v>269</v>
      </c>
      <c r="AB8" s="62">
        <f>ÖZET!F8</f>
        <v>306</v>
      </c>
      <c r="AC8" s="62">
        <f>ÖZET!G8</f>
        <v>26</v>
      </c>
      <c r="AD8" s="62">
        <f>ÖZET!H8</f>
        <v>481</v>
      </c>
      <c r="AE8" s="105">
        <f>ÖZET!AJ8</f>
        <v>224</v>
      </c>
      <c r="AF8" s="418">
        <f>ÖZET!AK8</f>
        <v>5410</v>
      </c>
    </row>
    <row r="9" spans="1:32" ht="21" customHeight="1" thickBot="1">
      <c r="A9" s="430" t="s">
        <v>386</v>
      </c>
      <c r="B9" s="431">
        <f>'OKUL ÖNCESİ'!C9</f>
        <v>3</v>
      </c>
      <c r="C9" s="431">
        <f>'OKUL ÖNCESİ'!D9</f>
        <v>7</v>
      </c>
      <c r="D9" s="431">
        <f>'OKUL ÖNCESİ'!E9</f>
        <v>12</v>
      </c>
      <c r="E9" s="431">
        <f>'OKUL ÖNCESİ'!G9</f>
        <v>12</v>
      </c>
      <c r="F9" s="432">
        <f>'OKUL ÖNCESİ'!H9</f>
        <v>275</v>
      </c>
      <c r="G9" s="433">
        <f t="shared" si="0"/>
        <v>22.916666666666668</v>
      </c>
      <c r="H9" s="433">
        <f t="shared" si="1"/>
        <v>39.285714285714285</v>
      </c>
      <c r="S9" s="404" t="s">
        <v>381</v>
      </c>
      <c r="T9" s="405">
        <v>1</v>
      </c>
      <c r="U9" s="406"/>
      <c r="W9" s="490"/>
      <c r="X9" s="328" t="s">
        <v>137</v>
      </c>
      <c r="Y9" s="328"/>
      <c r="Z9" s="496">
        <f>ÖZET!D9</f>
        <v>2</v>
      </c>
      <c r="AA9" s="496">
        <f>ÖZET!E9</f>
        <v>36</v>
      </c>
      <c r="AB9" s="496">
        <f>ÖZET!F9</f>
        <v>34</v>
      </c>
      <c r="AC9" s="496">
        <f>ÖZET!G9</f>
        <v>8</v>
      </c>
      <c r="AD9" s="496">
        <f>ÖZET!H9</f>
        <v>134</v>
      </c>
      <c r="AE9" s="496">
        <f>ÖZET!AJ9</f>
        <v>13</v>
      </c>
      <c r="AF9" s="498">
        <f>ÖZET!AK9</f>
        <v>183</v>
      </c>
    </row>
    <row r="10" spans="1:32" ht="21" customHeight="1" thickBot="1">
      <c r="A10" s="475" t="s">
        <v>102</v>
      </c>
      <c r="B10" s="460">
        <f>'OKUL ÖNCESİ'!C10</f>
        <v>1</v>
      </c>
      <c r="C10" s="460">
        <f>'OKUL ÖNCESİ'!D10</f>
        <v>2</v>
      </c>
      <c r="D10" s="460">
        <f>'OKUL ÖNCESİ'!E10</f>
        <v>2</v>
      </c>
      <c r="E10" s="460">
        <f>'OKUL ÖNCESİ'!G10</f>
        <v>2</v>
      </c>
      <c r="F10" s="461">
        <f>'OKUL ÖNCESİ'!H10</f>
        <v>29</v>
      </c>
      <c r="G10" s="462">
        <f t="shared" si="0"/>
        <v>14.5</v>
      </c>
      <c r="H10" s="462">
        <f t="shared" si="1"/>
        <v>14.5</v>
      </c>
      <c r="S10" s="404" t="s">
        <v>382</v>
      </c>
      <c r="T10" s="405">
        <v>1</v>
      </c>
      <c r="U10" s="406"/>
      <c r="W10" s="493"/>
      <c r="X10" s="330" t="s">
        <v>138</v>
      </c>
      <c r="Y10" s="330"/>
      <c r="Z10" s="131">
        <f>ÖZET!D10</f>
        <v>22</v>
      </c>
      <c r="AA10" s="131">
        <f>ÖZET!E10</f>
        <v>305</v>
      </c>
      <c r="AB10" s="131">
        <f>ÖZET!F10</f>
        <v>340</v>
      </c>
      <c r="AC10" s="131">
        <f>ÖZET!G10</f>
        <v>34</v>
      </c>
      <c r="AD10" s="131">
        <f>ÖZET!H10</f>
        <v>615</v>
      </c>
      <c r="AE10" s="131">
        <f>ÖZET!AJ10</f>
        <v>242</v>
      </c>
      <c r="AF10" s="132">
        <f>ÖZET!AK10</f>
        <v>5615</v>
      </c>
    </row>
    <row r="11" spans="1:32" ht="21" customHeight="1" thickBot="1">
      <c r="A11" s="476" t="s">
        <v>103</v>
      </c>
      <c r="B11" s="464">
        <f>'OKUL ÖNCESİ'!C11</f>
        <v>1</v>
      </c>
      <c r="C11" s="464">
        <f>'OKUL ÖNCESİ'!D11</f>
        <v>3</v>
      </c>
      <c r="D11" s="464">
        <f>'OKUL ÖNCESİ'!E11</f>
        <v>4</v>
      </c>
      <c r="E11" s="464">
        <f>'OKUL ÖNCESİ'!G11</f>
        <v>2</v>
      </c>
      <c r="F11" s="465">
        <f>'OKUL ÖNCESİ'!H11</f>
        <v>19</v>
      </c>
      <c r="G11" s="466">
        <f t="shared" si="0"/>
        <v>4.75</v>
      </c>
      <c r="H11" s="466">
        <f t="shared" si="1"/>
        <v>6.333333333333333</v>
      </c>
      <c r="S11" s="404" t="s">
        <v>383</v>
      </c>
      <c r="T11" s="405">
        <v>1</v>
      </c>
      <c r="U11" s="406"/>
      <c r="W11" s="416"/>
      <c r="X11" s="416"/>
      <c r="Y11" s="417"/>
      <c r="Z11" s="417"/>
      <c r="AA11" s="417"/>
      <c r="AB11" s="417"/>
      <c r="AC11" s="417"/>
      <c r="AD11" s="417"/>
      <c r="AE11"/>
      <c r="AF11"/>
    </row>
    <row r="12" spans="1:32" ht="21" customHeight="1" thickBot="1">
      <c r="A12" s="476" t="s">
        <v>101</v>
      </c>
      <c r="B12" s="464">
        <f>'OKUL ÖNCESİ'!C12</f>
        <v>1</v>
      </c>
      <c r="C12" s="464">
        <f>'OKUL ÖNCESİ'!D12</f>
        <v>5</v>
      </c>
      <c r="D12" s="464">
        <f>'OKUL ÖNCESİ'!E12</f>
        <v>3</v>
      </c>
      <c r="E12" s="464">
        <f>'OKUL ÖNCESİ'!G12</f>
        <v>3</v>
      </c>
      <c r="F12" s="465">
        <f>'OKUL ÖNCESİ'!H12</f>
        <v>42</v>
      </c>
      <c r="G12" s="466">
        <f t="shared" si="0"/>
        <v>14</v>
      </c>
      <c r="H12" s="466">
        <f t="shared" si="1"/>
        <v>8.4</v>
      </c>
      <c r="S12" s="404" t="s">
        <v>189</v>
      </c>
      <c r="T12" s="405">
        <v>1</v>
      </c>
      <c r="U12" s="406"/>
      <c r="W12" s="497" t="s">
        <v>133</v>
      </c>
      <c r="X12" s="326" t="s">
        <v>136</v>
      </c>
      <c r="Y12" s="326"/>
      <c r="Z12" s="62">
        <f>ÖZET!D12</f>
        <v>19</v>
      </c>
      <c r="AA12" s="62">
        <f>ÖZET!E12</f>
        <v>339</v>
      </c>
      <c r="AB12" s="62">
        <f>ÖZET!F12</f>
        <v>179</v>
      </c>
      <c r="AC12" s="62">
        <f>ÖZET!G12</f>
        <v>14</v>
      </c>
      <c r="AD12" s="62">
        <f>ÖZET!H12</f>
        <v>233</v>
      </c>
      <c r="AE12" s="105">
        <f>ÖZET!AJ12</f>
        <v>242</v>
      </c>
      <c r="AF12" s="418">
        <f>ÖZET!AK12</f>
        <v>6084</v>
      </c>
    </row>
    <row r="13" spans="1:32" ht="21" customHeight="1" thickBot="1">
      <c r="A13" s="430" t="s">
        <v>387</v>
      </c>
      <c r="B13" s="431">
        <f>'OKUL ÖNCESİ'!C13</f>
        <v>3</v>
      </c>
      <c r="C13" s="431">
        <f>'OKUL ÖNCESİ'!D13</f>
        <v>10</v>
      </c>
      <c r="D13" s="431">
        <f>'OKUL ÖNCESİ'!E13</f>
        <v>9</v>
      </c>
      <c r="E13" s="431">
        <f>'OKUL ÖNCESİ'!G13</f>
        <v>7</v>
      </c>
      <c r="F13" s="432">
        <f>'OKUL ÖNCESİ'!H13</f>
        <v>90</v>
      </c>
      <c r="G13" s="433">
        <f t="shared" si="0"/>
        <v>10</v>
      </c>
      <c r="H13" s="433">
        <f t="shared" si="1"/>
        <v>9</v>
      </c>
      <c r="S13" s="404" t="s">
        <v>384</v>
      </c>
      <c r="T13" s="405">
        <f>KURUMLAR!D26</f>
        <v>21</v>
      </c>
      <c r="U13" s="406"/>
      <c r="W13" s="490"/>
      <c r="X13" s="328" t="s">
        <v>137</v>
      </c>
      <c r="Y13" s="328"/>
      <c r="Z13" s="496">
        <f>ÖZET!D13</f>
        <v>4</v>
      </c>
      <c r="AA13" s="496">
        <f>ÖZET!E13</f>
        <v>85</v>
      </c>
      <c r="AB13" s="496">
        <f>ÖZET!F13</f>
        <v>63</v>
      </c>
      <c r="AC13" s="496">
        <f>ÖZET!G13</f>
        <v>0</v>
      </c>
      <c r="AD13" s="496">
        <f>ÖZET!H13</f>
        <v>0</v>
      </c>
      <c r="AE13" s="496">
        <f>ÖZET!AJ13</f>
        <v>46</v>
      </c>
      <c r="AF13" s="498">
        <f>ÖZET!AK13</f>
        <v>550</v>
      </c>
    </row>
    <row r="14" spans="1:32" ht="21" customHeight="1" thickBot="1">
      <c r="A14" s="476" t="s">
        <v>410</v>
      </c>
      <c r="B14" s="464">
        <v>16</v>
      </c>
      <c r="C14" s="464">
        <v>58</v>
      </c>
      <c r="D14" s="464">
        <v>42</v>
      </c>
      <c r="E14" s="464">
        <f>İLKOKUL!G29+ORTAOKUL!G31+LİSE!G32</f>
        <v>42</v>
      </c>
      <c r="F14" s="465">
        <f>İLKOKUL!H29+ORTAOKUL!H31+LİSE!H32</f>
        <v>748</v>
      </c>
      <c r="G14" s="466">
        <f t="shared" si="0"/>
        <v>17.80952380952381</v>
      </c>
      <c r="H14" s="466">
        <f t="shared" si="1"/>
        <v>12.896551724137931</v>
      </c>
      <c r="S14" s="407" t="s">
        <v>30</v>
      </c>
      <c r="T14" s="408">
        <f>SUM(T2:T13)</f>
        <v>87</v>
      </c>
      <c r="U14" s="409">
        <f>SUM(U2:U13)</f>
        <v>14</v>
      </c>
      <c r="W14" s="493"/>
      <c r="X14" s="330" t="s">
        <v>138</v>
      </c>
      <c r="Y14" s="330"/>
      <c r="Z14" s="131">
        <f>ÖZET!D14</f>
        <v>23</v>
      </c>
      <c r="AA14" s="131">
        <f>ÖZET!E14</f>
        <v>424</v>
      </c>
      <c r="AB14" s="131">
        <f>ÖZET!F14</f>
        <v>242</v>
      </c>
      <c r="AC14" s="131">
        <f>ÖZET!G14</f>
        <v>14</v>
      </c>
      <c r="AD14" s="131">
        <f>ÖZET!H14</f>
        <v>233</v>
      </c>
      <c r="AE14" s="131">
        <f>ÖZET!AJ14</f>
        <v>276</v>
      </c>
      <c r="AF14" s="132">
        <f>ÖZET!AK14</f>
        <v>6634</v>
      </c>
    </row>
    <row r="15" spans="1:32" ht="21" customHeight="1" thickTop="1" thickBot="1">
      <c r="A15" s="476" t="s">
        <v>412</v>
      </c>
      <c r="B15" s="464">
        <v>2</v>
      </c>
      <c r="C15" s="464">
        <v>10</v>
      </c>
      <c r="D15" s="464">
        <v>8</v>
      </c>
      <c r="E15" s="464">
        <f>İLKOKUL!G30+ORTAOKUL!G32+LİSE!G33</f>
        <v>8</v>
      </c>
      <c r="F15" s="465">
        <f>İLKOKUL!H30+ORTAOKUL!H32+LİSE!H33</f>
        <v>134</v>
      </c>
      <c r="G15" s="466">
        <f t="shared" si="0"/>
        <v>16.75</v>
      </c>
      <c r="H15" s="466">
        <f t="shared" si="1"/>
        <v>13.4</v>
      </c>
      <c r="W15" s="416"/>
      <c r="X15" s="416"/>
      <c r="Y15" s="417"/>
      <c r="Z15" s="417"/>
      <c r="AA15" s="417"/>
      <c r="AB15" s="417"/>
      <c r="AC15" s="417"/>
      <c r="AD15" s="417"/>
      <c r="AE15"/>
      <c r="AF15"/>
    </row>
    <row r="16" spans="1:32" ht="21" customHeight="1" thickBot="1">
      <c r="A16" s="430" t="s">
        <v>411</v>
      </c>
      <c r="B16" s="431">
        <f>'OKUL ÖNCESİ'!C15</f>
        <v>2</v>
      </c>
      <c r="C16" s="431">
        <f>'OKUL ÖNCESİ'!D15</f>
        <v>20</v>
      </c>
      <c r="D16" s="431">
        <f>'OKUL ÖNCESİ'!E15</f>
        <v>9</v>
      </c>
      <c r="E16" s="431">
        <f>'OKUL ÖNCESİ'!G15</f>
        <v>16</v>
      </c>
      <c r="F16" s="432">
        <f>'OKUL ÖNCESİ'!H15</f>
        <v>335</v>
      </c>
      <c r="G16" s="433">
        <f t="shared" si="0"/>
        <v>37.222222222222221</v>
      </c>
      <c r="H16" s="433">
        <f t="shared" si="1"/>
        <v>16.75</v>
      </c>
      <c r="W16" s="497" t="s">
        <v>134</v>
      </c>
      <c r="X16" s="326" t="s">
        <v>136</v>
      </c>
      <c r="Y16" s="326"/>
      <c r="Z16" s="62">
        <f>ÖZET!D16</f>
        <v>15</v>
      </c>
      <c r="AA16" s="62">
        <f>ÖZET!E16</f>
        <v>454</v>
      </c>
      <c r="AB16" s="62">
        <f>ÖZET!F16</f>
        <v>255</v>
      </c>
      <c r="AC16" s="62">
        <f>ÖZET!G16</f>
        <v>2</v>
      </c>
      <c r="AD16" s="62">
        <f>ÖZET!H16</f>
        <v>34</v>
      </c>
      <c r="AE16" s="105">
        <f>ÖZET!AJ16</f>
        <v>311</v>
      </c>
      <c r="AF16" s="418">
        <f>ÖZET!AK16</f>
        <v>5375</v>
      </c>
    </row>
    <row r="17" spans="1:32" ht="21" customHeight="1">
      <c r="A17" s="434" t="s">
        <v>119</v>
      </c>
      <c r="B17" s="435">
        <f>'OKUL ÖNCESİ'!C15</f>
        <v>2</v>
      </c>
      <c r="C17" s="435">
        <f>'OKUL ÖNCESİ'!D15</f>
        <v>20</v>
      </c>
      <c r="D17" s="435">
        <f>'OKUL ÖNCESİ'!E15</f>
        <v>9</v>
      </c>
      <c r="E17" s="436">
        <f>E5+E14</f>
        <v>58</v>
      </c>
      <c r="F17" s="437">
        <f>F5+F14</f>
        <v>1083</v>
      </c>
      <c r="G17" s="438">
        <f t="shared" si="0"/>
        <v>120.33333333333333</v>
      </c>
      <c r="H17" s="438">
        <f t="shared" si="1"/>
        <v>54.15</v>
      </c>
      <c r="W17" s="490"/>
      <c r="X17" s="328" t="s">
        <v>137</v>
      </c>
      <c r="Y17" s="328"/>
      <c r="Z17" s="496">
        <f>ÖZET!D17</f>
        <v>5</v>
      </c>
      <c r="AA17" s="496">
        <f>ÖZET!E17</f>
        <v>162</v>
      </c>
      <c r="AB17" s="496">
        <f>ÖZET!F17</f>
        <v>61</v>
      </c>
      <c r="AC17" s="496">
        <f>ÖZET!G17</f>
        <v>0</v>
      </c>
      <c r="AD17" s="496">
        <f>ÖZET!H17</f>
        <v>0</v>
      </c>
      <c r="AE17" s="496">
        <f>ÖZET!AJ17</f>
        <v>53</v>
      </c>
      <c r="AF17" s="498">
        <f>ÖZET!AK17</f>
        <v>825</v>
      </c>
    </row>
    <row r="18" spans="1:32" ht="21" customHeight="1" thickBot="1">
      <c r="A18" s="439" t="s">
        <v>120</v>
      </c>
      <c r="B18" s="440">
        <f>'OKUL ÖNCESİ'!C16</f>
        <v>6</v>
      </c>
      <c r="C18" s="440">
        <f>'OKUL ÖNCESİ'!D16</f>
        <v>17</v>
      </c>
      <c r="D18" s="440">
        <f>'OKUL ÖNCESİ'!E16</f>
        <v>21</v>
      </c>
      <c r="E18" s="441">
        <f>E9+E13+E15</f>
        <v>27</v>
      </c>
      <c r="F18" s="442">
        <f>F9+F13+F15</f>
        <v>499</v>
      </c>
      <c r="G18" s="443">
        <f t="shared" si="0"/>
        <v>23.761904761904763</v>
      </c>
      <c r="H18" s="443">
        <f t="shared" si="1"/>
        <v>29.352941176470587</v>
      </c>
      <c r="W18" s="493"/>
      <c r="X18" s="330" t="s">
        <v>138</v>
      </c>
      <c r="Y18" s="330"/>
      <c r="Z18" s="131">
        <f>ÖZET!D18</f>
        <v>20</v>
      </c>
      <c r="AA18" s="131">
        <f>ÖZET!E18</f>
        <v>616</v>
      </c>
      <c r="AB18" s="131">
        <f>ÖZET!F18</f>
        <v>316</v>
      </c>
      <c r="AC18" s="131">
        <f>ÖZET!G18</f>
        <v>2</v>
      </c>
      <c r="AD18" s="131">
        <f>ÖZET!H18</f>
        <v>34</v>
      </c>
      <c r="AE18" s="131">
        <f>ÖZET!AJ18</f>
        <v>364</v>
      </c>
      <c r="AF18" s="132">
        <f>ÖZET!AK18</f>
        <v>6200</v>
      </c>
    </row>
    <row r="19" spans="1:32" ht="21" customHeight="1" thickBot="1">
      <c r="A19" s="444" t="s">
        <v>406</v>
      </c>
      <c r="B19" s="445">
        <f>'OKUL ÖNCESİ'!C17</f>
        <v>8</v>
      </c>
      <c r="C19" s="445">
        <f>'OKUL ÖNCESİ'!D17</f>
        <v>37</v>
      </c>
      <c r="D19" s="445">
        <f>'OKUL ÖNCESİ'!E17</f>
        <v>30</v>
      </c>
      <c r="E19" s="446">
        <f>SUM(E17:E18)</f>
        <v>85</v>
      </c>
      <c r="F19" s="447">
        <f>SUM(F17:F18)</f>
        <v>1582</v>
      </c>
      <c r="G19" s="448">
        <f t="shared" si="0"/>
        <v>52.733333333333334</v>
      </c>
      <c r="H19" s="448">
        <f t="shared" si="1"/>
        <v>42.756756756756758</v>
      </c>
      <c r="W19" s="416"/>
      <c r="X19" s="416"/>
      <c r="Y19" s="417"/>
      <c r="Z19" s="417"/>
      <c r="AA19" s="417"/>
      <c r="AB19" s="417"/>
      <c r="AC19" s="417"/>
      <c r="AD19" s="417"/>
      <c r="AE19"/>
      <c r="AF19"/>
    </row>
    <row r="20" spans="1:32" ht="21" customHeight="1" thickBot="1">
      <c r="W20" s="487" t="s">
        <v>36</v>
      </c>
      <c r="X20" s="488" t="s">
        <v>416</v>
      </c>
      <c r="Y20" s="488"/>
      <c r="Z20" s="336" t="s">
        <v>39</v>
      </c>
      <c r="AA20" s="336" t="s">
        <v>35</v>
      </c>
      <c r="AB20" s="336" t="s">
        <v>34</v>
      </c>
      <c r="AC20" s="336" t="s">
        <v>2</v>
      </c>
      <c r="AD20" s="336"/>
      <c r="AE20" s="343" t="s">
        <v>30</v>
      </c>
      <c r="AF20" s="419"/>
    </row>
    <row r="21" spans="1:32" ht="21" customHeight="1" thickBot="1">
      <c r="A21" s="421" t="s">
        <v>132</v>
      </c>
      <c r="B21" s="422"/>
      <c r="C21" s="422"/>
      <c r="D21" s="422"/>
      <c r="E21" s="422"/>
      <c r="F21" s="422"/>
      <c r="G21" s="423" t="s">
        <v>413</v>
      </c>
      <c r="H21" s="423" t="s">
        <v>414</v>
      </c>
      <c r="W21" s="489"/>
      <c r="X21" s="360"/>
      <c r="Y21" s="360"/>
      <c r="Z21" s="410"/>
      <c r="AA21" s="410"/>
      <c r="AB21" s="410"/>
      <c r="AC21" s="411" t="s">
        <v>31</v>
      </c>
      <c r="AD21" s="411" t="s">
        <v>32</v>
      </c>
      <c r="AE21" s="125" t="s">
        <v>31</v>
      </c>
      <c r="AF21" s="420" t="s">
        <v>32</v>
      </c>
    </row>
    <row r="22" spans="1:32" ht="21" customHeight="1" thickBot="1">
      <c r="A22" s="425" t="s">
        <v>7</v>
      </c>
      <c r="B22" s="426" t="s">
        <v>39</v>
      </c>
      <c r="C22" s="426" t="s">
        <v>35</v>
      </c>
      <c r="D22" s="426" t="s">
        <v>34</v>
      </c>
      <c r="E22" s="426" t="s">
        <v>31</v>
      </c>
      <c r="F22" s="427" t="s">
        <v>32</v>
      </c>
      <c r="G22" s="428"/>
      <c r="H22" s="428"/>
      <c r="W22" s="490" t="s">
        <v>135</v>
      </c>
      <c r="X22" s="484" t="s">
        <v>136</v>
      </c>
      <c r="Y22" s="484"/>
      <c r="Z22" s="485">
        <f>ÖZET!D22</f>
        <v>56</v>
      </c>
      <c r="AA22" s="485">
        <f>ÖZET!E22</f>
        <v>1082</v>
      </c>
      <c r="AB22" s="485">
        <f>ÖZET!F22</f>
        <v>749</v>
      </c>
      <c r="AC22" s="485">
        <f>ÖZET!G22</f>
        <v>58</v>
      </c>
      <c r="AD22" s="485">
        <f>ÖZET!H22</f>
        <v>1083</v>
      </c>
      <c r="AE22" s="485">
        <f>ÖZET!AJ22</f>
        <v>823</v>
      </c>
      <c r="AF22" s="491">
        <f>ÖZET!AK22</f>
        <v>17952</v>
      </c>
    </row>
    <row r="23" spans="1:32" ht="21" customHeight="1">
      <c r="A23" s="475" t="s">
        <v>84</v>
      </c>
      <c r="B23" s="460">
        <f>İLKOKUL!C3</f>
        <v>1</v>
      </c>
      <c r="C23" s="460">
        <f>İLKOKUL!D3</f>
        <v>11</v>
      </c>
      <c r="D23" s="460">
        <f>İLKOKUL!E3</f>
        <v>11</v>
      </c>
      <c r="E23" s="460">
        <f>İLKOKUL!Q3</f>
        <v>8</v>
      </c>
      <c r="F23" s="461">
        <f>İLKOKUL!R3</f>
        <v>204</v>
      </c>
      <c r="G23" s="462">
        <f t="shared" ref="G21:G84" si="2">F23/D23</f>
        <v>18.545454545454547</v>
      </c>
      <c r="H23" s="462">
        <f t="shared" ref="H21:H84" si="3">F23/C23</f>
        <v>18.545454545454547</v>
      </c>
      <c r="W23" s="490"/>
      <c r="X23" s="322" t="s">
        <v>137</v>
      </c>
      <c r="Y23" s="322"/>
      <c r="Z23" s="486">
        <f>ÖZET!D23</f>
        <v>17</v>
      </c>
      <c r="AA23" s="486">
        <f>ÖZET!E23</f>
        <v>300</v>
      </c>
      <c r="AB23" s="486">
        <f>ÖZET!F23</f>
        <v>179</v>
      </c>
      <c r="AC23" s="486">
        <f>ÖZET!G23</f>
        <v>27</v>
      </c>
      <c r="AD23" s="486">
        <f>ÖZET!H23</f>
        <v>499</v>
      </c>
      <c r="AE23" s="486">
        <f>ÖZET!AJ23</f>
        <v>127</v>
      </c>
      <c r="AF23" s="492">
        <f>ÖZET!AK23</f>
        <v>2057</v>
      </c>
    </row>
    <row r="24" spans="1:32" ht="21" customHeight="1" thickBot="1">
      <c r="A24" s="476" t="s">
        <v>81</v>
      </c>
      <c r="B24" s="464">
        <f>İLKOKUL!C4</f>
        <v>1</v>
      </c>
      <c r="C24" s="464">
        <f>İLKOKUL!D4</f>
        <v>6</v>
      </c>
      <c r="D24" s="464">
        <f>İLKOKUL!E4</f>
        <v>8</v>
      </c>
      <c r="E24" s="464">
        <f>İLKOKUL!Q4</f>
        <v>4</v>
      </c>
      <c r="F24" s="465">
        <f>İLKOKUL!R4</f>
        <v>60</v>
      </c>
      <c r="G24" s="466">
        <f t="shared" si="2"/>
        <v>7.5</v>
      </c>
      <c r="H24" s="466">
        <f t="shared" si="3"/>
        <v>10</v>
      </c>
      <c r="W24" s="493"/>
      <c r="X24" s="483" t="s">
        <v>138</v>
      </c>
      <c r="Y24" s="483"/>
      <c r="Z24" s="494">
        <f>ÖZET!D24</f>
        <v>73</v>
      </c>
      <c r="AA24" s="494">
        <f>ÖZET!E24</f>
        <v>1382</v>
      </c>
      <c r="AB24" s="494">
        <f>ÖZET!F24</f>
        <v>928</v>
      </c>
      <c r="AC24" s="494">
        <f>ÖZET!G24</f>
        <v>85</v>
      </c>
      <c r="AD24" s="494">
        <f>ÖZET!H24</f>
        <v>1582</v>
      </c>
      <c r="AE24" s="494">
        <f>ÖZET!AJ24</f>
        <v>950</v>
      </c>
      <c r="AF24" s="495">
        <f>ÖZET!AK24</f>
        <v>20009</v>
      </c>
    </row>
    <row r="25" spans="1:32" ht="21" customHeight="1">
      <c r="A25" s="476" t="s">
        <v>57</v>
      </c>
      <c r="B25" s="464">
        <f>İLKOKUL!C5</f>
        <v>1</v>
      </c>
      <c r="C25" s="464">
        <f>İLKOKUL!D5</f>
        <v>14</v>
      </c>
      <c r="D25" s="464">
        <f>İLKOKUL!E5</f>
        <v>12</v>
      </c>
      <c r="E25" s="464">
        <f>İLKOKUL!Q5</f>
        <v>12</v>
      </c>
      <c r="F25" s="465">
        <f>İLKOKUL!R5</f>
        <v>289</v>
      </c>
      <c r="G25" s="466">
        <f t="shared" si="2"/>
        <v>24.083333333333332</v>
      </c>
      <c r="H25" s="466">
        <f t="shared" si="3"/>
        <v>20.642857142857142</v>
      </c>
    </row>
    <row r="26" spans="1:32" ht="21" customHeight="1">
      <c r="A26" s="476" t="s">
        <v>59</v>
      </c>
      <c r="B26" s="464">
        <f>İLKOKUL!C6</f>
        <v>1</v>
      </c>
      <c r="C26" s="464">
        <f>İLKOKUL!D6</f>
        <v>19</v>
      </c>
      <c r="D26" s="464">
        <f>İLKOKUL!E6</f>
        <v>11</v>
      </c>
      <c r="E26" s="464">
        <f>İLKOKUL!Q6</f>
        <v>16</v>
      </c>
      <c r="F26" s="465">
        <f>İLKOKUL!R6</f>
        <v>372</v>
      </c>
      <c r="G26" s="466">
        <f t="shared" si="2"/>
        <v>33.81818181818182</v>
      </c>
      <c r="H26" s="466">
        <f t="shared" si="3"/>
        <v>19.578947368421051</v>
      </c>
    </row>
    <row r="27" spans="1:32" ht="21" customHeight="1">
      <c r="A27" s="476" t="s">
        <v>62</v>
      </c>
      <c r="B27" s="464">
        <f>İLKOKUL!C7</f>
        <v>1</v>
      </c>
      <c r="C27" s="464">
        <f>İLKOKUL!D7</f>
        <v>36</v>
      </c>
      <c r="D27" s="464">
        <f>İLKOKUL!E7</f>
        <v>35</v>
      </c>
      <c r="E27" s="464">
        <f>İLKOKUL!Q7</f>
        <v>29</v>
      </c>
      <c r="F27" s="465">
        <f>İLKOKUL!R7</f>
        <v>822</v>
      </c>
      <c r="G27" s="466">
        <f t="shared" si="2"/>
        <v>23.485714285714284</v>
      </c>
      <c r="H27" s="466">
        <f t="shared" si="3"/>
        <v>22.833333333333332</v>
      </c>
    </row>
    <row r="28" spans="1:32" ht="21" customHeight="1">
      <c r="A28" s="476" t="s">
        <v>96</v>
      </c>
      <c r="B28" s="464">
        <f>İLKOKUL!C8</f>
        <v>1</v>
      </c>
      <c r="C28" s="464">
        <f>İLKOKUL!D8</f>
        <v>12</v>
      </c>
      <c r="D28" s="464">
        <f>İLKOKUL!E8</f>
        <v>30</v>
      </c>
      <c r="E28" s="464">
        <f>İLKOKUL!Q8</f>
        <v>9</v>
      </c>
      <c r="F28" s="465">
        <f>İLKOKUL!R8</f>
        <v>192</v>
      </c>
      <c r="G28" s="466">
        <f t="shared" si="2"/>
        <v>6.4</v>
      </c>
      <c r="H28" s="466">
        <f t="shared" si="3"/>
        <v>16</v>
      </c>
    </row>
    <row r="29" spans="1:32" ht="21" customHeight="1">
      <c r="A29" s="476" t="s">
        <v>77</v>
      </c>
      <c r="B29" s="464">
        <f>İLKOKUL!C9</f>
        <v>1</v>
      </c>
      <c r="C29" s="464">
        <f>İLKOKUL!D9</f>
        <v>5</v>
      </c>
      <c r="D29" s="464">
        <f>İLKOKUL!E9</f>
        <v>11</v>
      </c>
      <c r="E29" s="464">
        <f>İLKOKUL!Q9</f>
        <v>4</v>
      </c>
      <c r="F29" s="465">
        <f>İLKOKUL!R9</f>
        <v>98</v>
      </c>
      <c r="G29" s="466">
        <f t="shared" si="2"/>
        <v>8.9090909090909083</v>
      </c>
      <c r="H29" s="466">
        <f t="shared" si="3"/>
        <v>19.600000000000001</v>
      </c>
    </row>
    <row r="30" spans="1:32" ht="21" customHeight="1">
      <c r="A30" s="476" t="s">
        <v>75</v>
      </c>
      <c r="B30" s="464">
        <f>İLKOKUL!C10</f>
        <v>1</v>
      </c>
      <c r="C30" s="464">
        <f>İLKOKUL!D10</f>
        <v>4</v>
      </c>
      <c r="D30" s="464">
        <f>İLKOKUL!E10</f>
        <v>14</v>
      </c>
      <c r="E30" s="464">
        <f>İLKOKUL!Q10</f>
        <v>4</v>
      </c>
      <c r="F30" s="465">
        <f>İLKOKUL!R10</f>
        <v>43</v>
      </c>
      <c r="G30" s="466">
        <f t="shared" si="2"/>
        <v>3.0714285714285716</v>
      </c>
      <c r="H30" s="466">
        <f t="shared" si="3"/>
        <v>10.75</v>
      </c>
    </row>
    <row r="31" spans="1:32" ht="21" customHeight="1">
      <c r="A31" s="476" t="s">
        <v>67</v>
      </c>
      <c r="B31" s="464">
        <f>İLKOKUL!C11</f>
        <v>1</v>
      </c>
      <c r="C31" s="464">
        <f>İLKOKUL!D11</f>
        <v>1</v>
      </c>
      <c r="D31" s="464">
        <f>İLKOKUL!E11</f>
        <v>8</v>
      </c>
      <c r="E31" s="464">
        <f>İLKOKUL!Q11</f>
        <v>4</v>
      </c>
      <c r="F31" s="465">
        <f>İLKOKUL!R11</f>
        <v>23</v>
      </c>
      <c r="G31" s="466">
        <f t="shared" si="2"/>
        <v>2.875</v>
      </c>
      <c r="H31" s="466">
        <f t="shared" si="3"/>
        <v>23</v>
      </c>
    </row>
    <row r="32" spans="1:32" ht="21" customHeight="1">
      <c r="A32" s="476" t="s">
        <v>60</v>
      </c>
      <c r="B32" s="464">
        <f>İLKOKUL!C12</f>
        <v>1</v>
      </c>
      <c r="C32" s="464">
        <f>İLKOKUL!D12</f>
        <v>1</v>
      </c>
      <c r="D32" s="464">
        <f>İLKOKUL!E12</f>
        <v>2</v>
      </c>
      <c r="E32" s="464">
        <f>İLKOKUL!Q12</f>
        <v>4</v>
      </c>
      <c r="F32" s="465">
        <f>İLKOKUL!R12</f>
        <v>15</v>
      </c>
      <c r="G32" s="466">
        <f t="shared" si="2"/>
        <v>7.5</v>
      </c>
      <c r="H32" s="466">
        <f t="shared" si="3"/>
        <v>15</v>
      </c>
    </row>
    <row r="33" spans="1:8" ht="21" customHeight="1">
      <c r="A33" s="476" t="s">
        <v>73</v>
      </c>
      <c r="B33" s="464">
        <f>İLKOKUL!C13</f>
        <v>1</v>
      </c>
      <c r="C33" s="464">
        <f>İLKOKUL!D13</f>
        <v>6</v>
      </c>
      <c r="D33" s="464">
        <f>İLKOKUL!E13</f>
        <v>12</v>
      </c>
      <c r="E33" s="464">
        <f>İLKOKUL!Q13</f>
        <v>4</v>
      </c>
      <c r="F33" s="465">
        <f>İLKOKUL!R13</f>
        <v>56</v>
      </c>
      <c r="G33" s="466">
        <f t="shared" si="2"/>
        <v>4.666666666666667</v>
      </c>
      <c r="H33" s="466">
        <f t="shared" si="3"/>
        <v>9.3333333333333339</v>
      </c>
    </row>
    <row r="34" spans="1:8" ht="21" customHeight="1">
      <c r="A34" s="476" t="s">
        <v>71</v>
      </c>
      <c r="B34" s="464">
        <f>İLKOKUL!C14</f>
        <v>1</v>
      </c>
      <c r="C34" s="464">
        <f>İLKOKUL!D14</f>
        <v>8</v>
      </c>
      <c r="D34" s="464">
        <f>İLKOKUL!E14</f>
        <v>9</v>
      </c>
      <c r="E34" s="464">
        <f>İLKOKUL!Q14</f>
        <v>4</v>
      </c>
      <c r="F34" s="465">
        <f>İLKOKUL!R14</f>
        <v>87</v>
      </c>
      <c r="G34" s="466">
        <f t="shared" si="2"/>
        <v>9.6666666666666661</v>
      </c>
      <c r="H34" s="466">
        <f t="shared" si="3"/>
        <v>10.875</v>
      </c>
    </row>
    <row r="35" spans="1:8" ht="21" customHeight="1">
      <c r="A35" s="476" t="s">
        <v>79</v>
      </c>
      <c r="B35" s="464">
        <f>İLKOKUL!C15</f>
        <v>1</v>
      </c>
      <c r="C35" s="464">
        <f>İLKOKUL!D15</f>
        <v>33</v>
      </c>
      <c r="D35" s="464">
        <f>İLKOKUL!E15</f>
        <v>26</v>
      </c>
      <c r="E35" s="464">
        <f>İLKOKUL!Q15</f>
        <v>24</v>
      </c>
      <c r="F35" s="465">
        <f>İLKOKUL!R15</f>
        <v>912</v>
      </c>
      <c r="G35" s="466">
        <f t="shared" si="2"/>
        <v>35.07692307692308</v>
      </c>
      <c r="H35" s="466">
        <f t="shared" si="3"/>
        <v>27.636363636363637</v>
      </c>
    </row>
    <row r="36" spans="1:8" ht="21" customHeight="1">
      <c r="A36" s="476" t="s">
        <v>70</v>
      </c>
      <c r="B36" s="464">
        <f>İLKOKUL!C16</f>
        <v>1</v>
      </c>
      <c r="C36" s="464">
        <f>İLKOKUL!D16</f>
        <v>9</v>
      </c>
      <c r="D36" s="464">
        <f>İLKOKUL!E16</f>
        <v>10</v>
      </c>
      <c r="E36" s="464">
        <f>İLKOKUL!Q16</f>
        <v>8</v>
      </c>
      <c r="F36" s="465">
        <f>İLKOKUL!R16</f>
        <v>178</v>
      </c>
      <c r="G36" s="466">
        <f t="shared" si="2"/>
        <v>17.8</v>
      </c>
      <c r="H36" s="466">
        <f t="shared" si="3"/>
        <v>19.777777777777779</v>
      </c>
    </row>
    <row r="37" spans="1:8" ht="21" customHeight="1">
      <c r="A37" s="476" t="s">
        <v>89</v>
      </c>
      <c r="B37" s="464">
        <f>İLKOKUL!C17</f>
        <v>1</v>
      </c>
      <c r="C37" s="464">
        <f>İLKOKUL!D17</f>
        <v>6</v>
      </c>
      <c r="D37" s="464">
        <f>İLKOKUL!E17</f>
        <v>17</v>
      </c>
      <c r="E37" s="464">
        <f>İLKOKUL!Q17</f>
        <v>9</v>
      </c>
      <c r="F37" s="465">
        <f>İLKOKUL!R17</f>
        <v>95</v>
      </c>
      <c r="G37" s="466">
        <f t="shared" si="2"/>
        <v>5.5882352941176467</v>
      </c>
      <c r="H37" s="466">
        <f t="shared" si="3"/>
        <v>15.833333333333334</v>
      </c>
    </row>
    <row r="38" spans="1:8" ht="21" customHeight="1">
      <c r="A38" s="476" t="s">
        <v>91</v>
      </c>
      <c r="B38" s="464">
        <f>İLKOKUL!C18</f>
        <v>1</v>
      </c>
      <c r="C38" s="464">
        <f>İLKOKUL!D18</f>
        <v>6</v>
      </c>
      <c r="D38" s="464">
        <v>0</v>
      </c>
      <c r="E38" s="464">
        <f>İLKOKUL!Q18</f>
        <v>4</v>
      </c>
      <c r="F38" s="465">
        <f>İLKOKUL!R18</f>
        <v>80</v>
      </c>
      <c r="G38" s="466" t="e">
        <f t="shared" si="2"/>
        <v>#DIV/0!</v>
      </c>
      <c r="H38" s="466">
        <f t="shared" si="3"/>
        <v>13.333333333333334</v>
      </c>
    </row>
    <row r="39" spans="1:8" ht="21" customHeight="1">
      <c r="A39" s="476" t="s">
        <v>63</v>
      </c>
      <c r="B39" s="464">
        <f>İLKOKUL!C19</f>
        <v>1</v>
      </c>
      <c r="C39" s="464">
        <f>İLKOKUL!D19</f>
        <v>22</v>
      </c>
      <c r="D39" s="464">
        <f>İLKOKUL!E19</f>
        <v>39</v>
      </c>
      <c r="E39" s="464">
        <f>İLKOKUL!Q19</f>
        <v>23</v>
      </c>
      <c r="F39" s="465">
        <f>İLKOKUL!R19</f>
        <v>282</v>
      </c>
      <c r="G39" s="466">
        <f t="shared" si="2"/>
        <v>7.2307692307692308</v>
      </c>
      <c r="H39" s="466">
        <f t="shared" si="3"/>
        <v>12.818181818181818</v>
      </c>
    </row>
    <row r="40" spans="1:8" ht="21" customHeight="1">
      <c r="A40" s="476" t="s">
        <v>68</v>
      </c>
      <c r="B40" s="464">
        <f>İLKOKUL!C20</f>
        <v>1</v>
      </c>
      <c r="C40" s="464">
        <f>İLKOKUL!D20</f>
        <v>38</v>
      </c>
      <c r="D40" s="464">
        <f>İLKOKUL!E20</f>
        <v>29</v>
      </c>
      <c r="E40" s="464">
        <f>İLKOKUL!Q20</f>
        <v>25</v>
      </c>
      <c r="F40" s="465">
        <f>İLKOKUL!R20</f>
        <v>930</v>
      </c>
      <c r="G40" s="466">
        <f t="shared" si="2"/>
        <v>32.068965517241381</v>
      </c>
      <c r="H40" s="466">
        <f t="shared" si="3"/>
        <v>24.473684210526315</v>
      </c>
    </row>
    <row r="41" spans="1:8" ht="21" customHeight="1">
      <c r="A41" s="476" t="s">
        <v>65</v>
      </c>
      <c r="B41" s="464">
        <f>İLKOKUL!C21</f>
        <v>1</v>
      </c>
      <c r="C41" s="464">
        <f>İLKOKUL!D21</f>
        <v>29</v>
      </c>
      <c r="D41" s="464">
        <f>İLKOKUL!E21</f>
        <v>6</v>
      </c>
      <c r="E41" s="464">
        <f>İLKOKUL!Q21</f>
        <v>24</v>
      </c>
      <c r="F41" s="465">
        <f>İLKOKUL!R21</f>
        <v>650</v>
      </c>
      <c r="G41" s="466">
        <f t="shared" si="2"/>
        <v>108.33333333333333</v>
      </c>
      <c r="H41" s="466">
        <f t="shared" si="3"/>
        <v>22.413793103448278</v>
      </c>
    </row>
    <row r="42" spans="1:8" ht="21" customHeight="1" thickBot="1">
      <c r="A42" s="430" t="s">
        <v>388</v>
      </c>
      <c r="B42" s="451">
        <f>İLKOKUL!C22</f>
        <v>19</v>
      </c>
      <c r="C42" s="451">
        <f>İLKOKUL!D22</f>
        <v>266</v>
      </c>
      <c r="D42" s="451">
        <f>İLKOKUL!E22</f>
        <v>290</v>
      </c>
      <c r="E42" s="451">
        <f>İLKOKUL!Q22</f>
        <v>219</v>
      </c>
      <c r="F42" s="452">
        <f>İLKOKUL!R22</f>
        <v>5388</v>
      </c>
      <c r="G42" s="433">
        <f t="shared" si="2"/>
        <v>18.579310344827586</v>
      </c>
      <c r="H42" s="433">
        <f t="shared" si="3"/>
        <v>20.255639097744361</v>
      </c>
    </row>
    <row r="43" spans="1:8" ht="21" customHeight="1">
      <c r="A43" s="475" t="s">
        <v>87</v>
      </c>
      <c r="B43" s="460">
        <f>İLKOKUL!C23</f>
        <v>1</v>
      </c>
      <c r="C43" s="460">
        <f>İLKOKUL!D23</f>
        <v>3</v>
      </c>
      <c r="D43" s="460">
        <f>İLKOKUL!E23</f>
        <v>16</v>
      </c>
      <c r="E43" s="460">
        <f>İLKOKUL!Q23</f>
        <v>5</v>
      </c>
      <c r="F43" s="461">
        <f>İLKOKUL!R23</f>
        <v>22</v>
      </c>
      <c r="G43" s="462">
        <f t="shared" si="2"/>
        <v>1.375</v>
      </c>
      <c r="H43" s="462">
        <f t="shared" si="3"/>
        <v>7.333333333333333</v>
      </c>
    </row>
    <row r="44" spans="1:8" ht="21" customHeight="1" thickBot="1">
      <c r="A44" s="430" t="s">
        <v>389</v>
      </c>
      <c r="B44" s="453">
        <f>İLKOKUL!C24</f>
        <v>1</v>
      </c>
      <c r="C44" s="453">
        <f>İLKOKUL!D24</f>
        <v>3</v>
      </c>
      <c r="D44" s="453">
        <f>İLKOKUL!E24</f>
        <v>16</v>
      </c>
      <c r="E44" s="453">
        <f>İLKOKUL!Q24</f>
        <v>5</v>
      </c>
      <c r="F44" s="454">
        <f>İLKOKUL!R24</f>
        <v>22</v>
      </c>
      <c r="G44" s="455">
        <f t="shared" si="2"/>
        <v>1.375</v>
      </c>
      <c r="H44" s="455">
        <f t="shared" si="3"/>
        <v>7.333333333333333</v>
      </c>
    </row>
    <row r="45" spans="1:8" ht="21" customHeight="1">
      <c r="A45" s="475" t="s">
        <v>98</v>
      </c>
      <c r="B45" s="460">
        <f>İLKOKUL!C25</f>
        <v>1</v>
      </c>
      <c r="C45" s="460">
        <f>İLKOKUL!D25</f>
        <v>27</v>
      </c>
      <c r="D45" s="460">
        <f>İLKOKUL!E25</f>
        <v>26</v>
      </c>
      <c r="E45" s="460">
        <f>İLKOKUL!Q25</f>
        <v>7</v>
      </c>
      <c r="F45" s="461">
        <f>İLKOKUL!R25</f>
        <v>111</v>
      </c>
      <c r="G45" s="462">
        <f t="shared" si="2"/>
        <v>4.2692307692307692</v>
      </c>
      <c r="H45" s="462">
        <f t="shared" si="3"/>
        <v>4.1111111111111107</v>
      </c>
    </row>
    <row r="46" spans="1:8" ht="21" customHeight="1">
      <c r="A46" s="476" t="s">
        <v>104</v>
      </c>
      <c r="B46" s="464">
        <f>İLKOKUL!C26</f>
        <v>1</v>
      </c>
      <c r="C46" s="464">
        <f>İLKOKUL!D26</f>
        <v>9</v>
      </c>
      <c r="D46" s="464">
        <f>İLKOKUL!E26</f>
        <v>8</v>
      </c>
      <c r="E46" s="464">
        <f>İLKOKUL!Q26</f>
        <v>6</v>
      </c>
      <c r="F46" s="465">
        <f>İLKOKUL!R26</f>
        <v>72</v>
      </c>
      <c r="G46" s="466">
        <f t="shared" si="2"/>
        <v>9</v>
      </c>
      <c r="H46" s="466">
        <f t="shared" si="3"/>
        <v>8</v>
      </c>
    </row>
    <row r="47" spans="1:8" ht="21" customHeight="1" thickBot="1">
      <c r="A47" s="430" t="s">
        <v>390</v>
      </c>
      <c r="B47" s="453">
        <f>İLKOKUL!C27</f>
        <v>2</v>
      </c>
      <c r="C47" s="453">
        <f>İLKOKUL!D27</f>
        <v>36</v>
      </c>
      <c r="D47" s="453">
        <f>İLKOKUL!E27</f>
        <v>34</v>
      </c>
      <c r="E47" s="453">
        <f>İLKOKUL!Q27</f>
        <v>13</v>
      </c>
      <c r="F47" s="454">
        <f>İLKOKUL!R27</f>
        <v>183</v>
      </c>
      <c r="G47" s="455">
        <f t="shared" si="2"/>
        <v>5.382352941176471</v>
      </c>
      <c r="H47" s="455">
        <f t="shared" si="3"/>
        <v>5.083333333333333</v>
      </c>
    </row>
    <row r="48" spans="1:8" ht="21" customHeight="1">
      <c r="A48" s="434" t="s">
        <v>122</v>
      </c>
      <c r="B48" s="435">
        <f>İLKOKUL!C29</f>
        <v>20</v>
      </c>
      <c r="C48" s="435">
        <f>İLKOKUL!D29</f>
        <v>269</v>
      </c>
      <c r="D48" s="435">
        <f>İLKOKUL!E29</f>
        <v>306</v>
      </c>
      <c r="E48" s="435">
        <f>İLKOKUL!Q29</f>
        <v>224</v>
      </c>
      <c r="F48" s="456">
        <f>İLKOKUL!R29</f>
        <v>5410</v>
      </c>
      <c r="G48" s="438">
        <f t="shared" si="2"/>
        <v>17.679738562091504</v>
      </c>
      <c r="H48" s="438">
        <f t="shared" si="3"/>
        <v>20.111524163568774</v>
      </c>
    </row>
    <row r="49" spans="1:8" ht="21" customHeight="1">
      <c r="A49" s="439" t="s">
        <v>123</v>
      </c>
      <c r="B49" s="440">
        <f>İLKOKUL!C30</f>
        <v>2</v>
      </c>
      <c r="C49" s="440">
        <f>İLKOKUL!D30</f>
        <v>36</v>
      </c>
      <c r="D49" s="440">
        <f>İLKOKUL!E30</f>
        <v>34</v>
      </c>
      <c r="E49" s="440">
        <f>İLKOKUL!Q30</f>
        <v>18</v>
      </c>
      <c r="F49" s="457">
        <f>İLKOKUL!R30</f>
        <v>205</v>
      </c>
      <c r="G49" s="443">
        <f t="shared" si="2"/>
        <v>6.0294117647058822</v>
      </c>
      <c r="H49" s="443">
        <f t="shared" si="3"/>
        <v>5.6944444444444446</v>
      </c>
    </row>
    <row r="50" spans="1:8" ht="21" customHeight="1" thickBot="1">
      <c r="A50" s="444" t="s">
        <v>407</v>
      </c>
      <c r="B50" s="446">
        <f>İLKOKUL!C31</f>
        <v>22</v>
      </c>
      <c r="C50" s="446">
        <f>İLKOKUL!D31</f>
        <v>305</v>
      </c>
      <c r="D50" s="446">
        <f>İLKOKUL!E31</f>
        <v>340</v>
      </c>
      <c r="E50" s="446">
        <f>İLKOKUL!Q31</f>
        <v>242</v>
      </c>
      <c r="F50" s="447">
        <f>İLKOKUL!R31</f>
        <v>5615</v>
      </c>
      <c r="G50" s="448">
        <f t="shared" si="2"/>
        <v>16.514705882352942</v>
      </c>
      <c r="H50" s="448">
        <f t="shared" si="3"/>
        <v>18.409836065573771</v>
      </c>
    </row>
    <row r="51" spans="1:8" ht="21" customHeight="1" thickBot="1"/>
    <row r="52" spans="1:8" ht="21" customHeight="1" thickBot="1">
      <c r="A52" s="421" t="s">
        <v>133</v>
      </c>
      <c r="B52" s="422"/>
      <c r="C52" s="422"/>
      <c r="D52" s="422"/>
      <c r="E52" s="422"/>
      <c r="F52" s="422"/>
      <c r="G52" s="423" t="s">
        <v>413</v>
      </c>
      <c r="H52" s="423" t="s">
        <v>414</v>
      </c>
    </row>
    <row r="53" spans="1:8" ht="21" customHeight="1" thickBot="1">
      <c r="A53" s="425" t="s">
        <v>7</v>
      </c>
      <c r="B53" s="426" t="s">
        <v>39</v>
      </c>
      <c r="C53" s="426" t="s">
        <v>35</v>
      </c>
      <c r="D53" s="426" t="s">
        <v>34</v>
      </c>
      <c r="E53" s="426" t="s">
        <v>31</v>
      </c>
      <c r="F53" s="427" t="s">
        <v>32</v>
      </c>
      <c r="G53" s="428"/>
      <c r="H53" s="428"/>
    </row>
    <row r="54" spans="1:8" ht="21" customHeight="1">
      <c r="A54" s="475" t="s">
        <v>93</v>
      </c>
      <c r="B54" s="460">
        <f>ORTAOKUL!C3</f>
        <v>1</v>
      </c>
      <c r="C54" s="460">
        <f>ORTAOKUL!D3</f>
        <v>39</v>
      </c>
      <c r="D54" s="460">
        <f>ORTAOKUL!E3</f>
        <v>20</v>
      </c>
      <c r="E54" s="460">
        <f>ORTAOKUL!Q3</f>
        <v>21</v>
      </c>
      <c r="F54" s="461">
        <f>ORTAOKUL!R3</f>
        <v>495</v>
      </c>
      <c r="G54" s="462">
        <f t="shared" si="2"/>
        <v>24.75</v>
      </c>
      <c r="H54" s="462">
        <f t="shared" si="3"/>
        <v>12.692307692307692</v>
      </c>
    </row>
    <row r="55" spans="1:8" ht="21" customHeight="1" thickBot="1">
      <c r="A55" s="430" t="s">
        <v>391</v>
      </c>
      <c r="B55" s="431">
        <f>ORTAOKUL!C4</f>
        <v>1</v>
      </c>
      <c r="C55" s="431">
        <f>ORTAOKUL!D4</f>
        <v>39</v>
      </c>
      <c r="D55" s="431">
        <f>ORTAOKUL!E4</f>
        <v>20</v>
      </c>
      <c r="E55" s="431">
        <f>ORTAOKUL!Q4</f>
        <v>21</v>
      </c>
      <c r="F55" s="432">
        <f>ORTAOKUL!R4</f>
        <v>495</v>
      </c>
      <c r="G55" s="433">
        <f t="shared" si="2"/>
        <v>24.75</v>
      </c>
      <c r="H55" s="433">
        <f t="shared" si="3"/>
        <v>12.692307692307692</v>
      </c>
    </row>
    <row r="56" spans="1:8" ht="21" customHeight="1">
      <c r="A56" s="477" t="s">
        <v>83</v>
      </c>
      <c r="B56" s="478">
        <f>ORTAOKUL!C5</f>
        <v>1</v>
      </c>
      <c r="C56" s="478">
        <f>ORTAOKUL!D5</f>
        <v>17</v>
      </c>
      <c r="D56" s="478">
        <f>ORTAOKUL!E5</f>
        <v>9</v>
      </c>
      <c r="E56" s="478">
        <f>ORTAOKUL!Q5</f>
        <v>9</v>
      </c>
      <c r="F56" s="479">
        <f>ORTAOKUL!R5</f>
        <v>268</v>
      </c>
      <c r="G56" s="480">
        <f t="shared" si="2"/>
        <v>29.777777777777779</v>
      </c>
      <c r="H56" s="480">
        <f t="shared" si="3"/>
        <v>15.764705882352942</v>
      </c>
    </row>
    <row r="57" spans="1:8" ht="21" customHeight="1">
      <c r="A57" s="476" t="s">
        <v>82</v>
      </c>
      <c r="B57" s="464">
        <f>ORTAOKUL!C6</f>
        <v>1</v>
      </c>
      <c r="C57" s="464">
        <f>ORTAOKUL!D6</f>
        <v>8</v>
      </c>
      <c r="D57" s="464">
        <f>ORTAOKUL!E6</f>
        <v>0</v>
      </c>
      <c r="E57" s="464">
        <f>ORTAOKUL!Q6</f>
        <v>4</v>
      </c>
      <c r="F57" s="465">
        <f>ORTAOKUL!R6</f>
        <v>75</v>
      </c>
      <c r="G57" s="466" t="e">
        <f t="shared" si="2"/>
        <v>#DIV/0!</v>
      </c>
      <c r="H57" s="466">
        <f t="shared" si="3"/>
        <v>9.375</v>
      </c>
    </row>
    <row r="58" spans="1:8" ht="21" customHeight="1">
      <c r="A58" s="476" t="s">
        <v>58</v>
      </c>
      <c r="B58" s="464">
        <f>ORTAOKUL!C7</f>
        <v>1</v>
      </c>
      <c r="C58" s="464">
        <f>ORTAOKUL!D7</f>
        <v>23</v>
      </c>
      <c r="D58" s="464">
        <f>ORTAOKUL!E7</f>
        <v>19</v>
      </c>
      <c r="E58" s="464">
        <f>ORTAOKUL!Q7</f>
        <v>13</v>
      </c>
      <c r="F58" s="465">
        <f>ORTAOKUL!R7</f>
        <v>284</v>
      </c>
      <c r="G58" s="466">
        <f t="shared" si="2"/>
        <v>14.947368421052632</v>
      </c>
      <c r="H58" s="466">
        <f t="shared" si="3"/>
        <v>12.347826086956522</v>
      </c>
    </row>
    <row r="59" spans="1:8" ht="21" customHeight="1">
      <c r="A59" s="476" t="s">
        <v>61</v>
      </c>
      <c r="B59" s="464">
        <f>ORTAOKUL!C8</f>
        <v>1</v>
      </c>
      <c r="C59" s="464">
        <f>ORTAOKUL!D8</f>
        <v>22</v>
      </c>
      <c r="D59" s="464">
        <f>ORTAOKUL!E8</f>
        <v>24</v>
      </c>
      <c r="E59" s="464">
        <f>ORTAOKUL!Q8</f>
        <v>16</v>
      </c>
      <c r="F59" s="465">
        <f>ORTAOKUL!R8</f>
        <v>487</v>
      </c>
      <c r="G59" s="466">
        <f t="shared" si="2"/>
        <v>20.291666666666668</v>
      </c>
      <c r="H59" s="466">
        <f t="shared" si="3"/>
        <v>22.136363636363637</v>
      </c>
    </row>
    <row r="60" spans="1:8" ht="21" customHeight="1">
      <c r="A60" s="476" t="s">
        <v>86</v>
      </c>
      <c r="B60" s="464">
        <f>ORTAOKUL!C9</f>
        <v>1</v>
      </c>
      <c r="C60" s="464">
        <f>ORTAOKUL!D9</f>
        <v>57</v>
      </c>
      <c r="D60" s="464">
        <f>ORTAOKUL!E9</f>
        <v>37</v>
      </c>
      <c r="E60" s="464">
        <f>ORTAOKUL!Q9</f>
        <v>33</v>
      </c>
      <c r="F60" s="465">
        <f>ORTAOKUL!R9</f>
        <v>1004</v>
      </c>
      <c r="G60" s="466">
        <f t="shared" si="2"/>
        <v>27.135135135135137</v>
      </c>
      <c r="H60" s="466">
        <f t="shared" si="3"/>
        <v>17.614035087719298</v>
      </c>
    </row>
    <row r="61" spans="1:8" ht="21" customHeight="1">
      <c r="A61" s="476" t="s">
        <v>80</v>
      </c>
      <c r="B61" s="464">
        <f>ORTAOKUL!C10</f>
        <v>1</v>
      </c>
      <c r="C61" s="464">
        <f>ORTAOKUL!D10</f>
        <v>34</v>
      </c>
      <c r="D61" s="464">
        <f>ORTAOKUL!E10</f>
        <v>0</v>
      </c>
      <c r="E61" s="464">
        <f>ORTAOKUL!Q10</f>
        <v>24</v>
      </c>
      <c r="F61" s="465">
        <f>ORTAOKUL!R10</f>
        <v>959</v>
      </c>
      <c r="G61" s="466" t="e">
        <f t="shared" si="2"/>
        <v>#DIV/0!</v>
      </c>
      <c r="H61" s="466">
        <f t="shared" si="3"/>
        <v>28.205882352941178</v>
      </c>
    </row>
    <row r="62" spans="1:8" ht="21" customHeight="1">
      <c r="A62" s="476" t="s">
        <v>95</v>
      </c>
      <c r="B62" s="464">
        <f>ORTAOKUL!C11</f>
        <v>1</v>
      </c>
      <c r="C62" s="464">
        <f>ORTAOKUL!D11</f>
        <v>9</v>
      </c>
      <c r="D62" s="464">
        <f>ORTAOKUL!E11</f>
        <v>0</v>
      </c>
      <c r="E62" s="464">
        <f>ORTAOKUL!Q11</f>
        <v>8</v>
      </c>
      <c r="F62" s="465">
        <f>ORTAOKUL!R11</f>
        <v>148</v>
      </c>
      <c r="G62" s="466" t="e">
        <f t="shared" si="2"/>
        <v>#DIV/0!</v>
      </c>
      <c r="H62" s="466">
        <f t="shared" si="3"/>
        <v>16.444444444444443</v>
      </c>
    </row>
    <row r="63" spans="1:8" ht="21" customHeight="1">
      <c r="A63" s="476" t="s">
        <v>78</v>
      </c>
      <c r="B63" s="464">
        <f>ORTAOKUL!C12</f>
        <v>1</v>
      </c>
      <c r="C63" s="464">
        <f>ORTAOKUL!D12</f>
        <v>8</v>
      </c>
      <c r="D63" s="464">
        <f>ORTAOKUL!E12</f>
        <v>0</v>
      </c>
      <c r="E63" s="464">
        <f>ORTAOKUL!Q12</f>
        <v>6</v>
      </c>
      <c r="F63" s="465">
        <f>ORTAOKUL!R12</f>
        <v>128</v>
      </c>
      <c r="G63" s="466" t="e">
        <f t="shared" si="2"/>
        <v>#DIV/0!</v>
      </c>
      <c r="H63" s="466">
        <f t="shared" si="3"/>
        <v>16</v>
      </c>
    </row>
    <row r="64" spans="1:8" ht="21" customHeight="1">
      <c r="A64" s="476" t="s">
        <v>76</v>
      </c>
      <c r="B64" s="464">
        <f>ORTAOKUL!C13</f>
        <v>1</v>
      </c>
      <c r="C64" s="464">
        <f>ORTAOKUL!D13</f>
        <v>6</v>
      </c>
      <c r="D64" s="464">
        <f>ORTAOKUL!E13</f>
        <v>0</v>
      </c>
      <c r="E64" s="464">
        <f>ORTAOKUL!Q13</f>
        <v>4</v>
      </c>
      <c r="F64" s="465">
        <f>ORTAOKUL!R13</f>
        <v>54</v>
      </c>
      <c r="G64" s="466" t="e">
        <f t="shared" si="2"/>
        <v>#DIV/0!</v>
      </c>
      <c r="H64" s="466">
        <f t="shared" si="3"/>
        <v>9</v>
      </c>
    </row>
    <row r="65" spans="1:8" ht="21" customHeight="1">
      <c r="A65" s="476" t="s">
        <v>74</v>
      </c>
      <c r="B65" s="464">
        <f>ORTAOKUL!C14</f>
        <v>1</v>
      </c>
      <c r="C65" s="464">
        <f>ORTAOKUL!D14</f>
        <v>5</v>
      </c>
      <c r="D65" s="464">
        <f>ORTAOKUL!E14</f>
        <v>0</v>
      </c>
      <c r="E65" s="464">
        <f>ORTAOKUL!Q14</f>
        <v>4</v>
      </c>
      <c r="F65" s="465">
        <f>ORTAOKUL!R14</f>
        <v>38</v>
      </c>
      <c r="G65" s="466" t="e">
        <f t="shared" si="2"/>
        <v>#DIV/0!</v>
      </c>
      <c r="H65" s="466">
        <f t="shared" si="3"/>
        <v>7.6</v>
      </c>
    </row>
    <row r="66" spans="1:8" ht="21" customHeight="1">
      <c r="A66" s="476" t="s">
        <v>85</v>
      </c>
      <c r="B66" s="464">
        <f>ORTAOKUL!C15</f>
        <v>1</v>
      </c>
      <c r="C66" s="464">
        <f>ORTAOKUL!D15</f>
        <v>5</v>
      </c>
      <c r="D66" s="464">
        <f>ORTAOKUL!E15</f>
        <v>0</v>
      </c>
      <c r="E66" s="464">
        <f>ORTAOKUL!Q15</f>
        <v>4</v>
      </c>
      <c r="F66" s="465">
        <f>ORTAOKUL!R15</f>
        <v>50</v>
      </c>
      <c r="G66" s="466" t="e">
        <f t="shared" si="2"/>
        <v>#DIV/0!</v>
      </c>
      <c r="H66" s="466">
        <f t="shared" si="3"/>
        <v>10</v>
      </c>
    </row>
    <row r="67" spans="1:8" ht="21" customHeight="1">
      <c r="A67" s="476" t="s">
        <v>72</v>
      </c>
      <c r="B67" s="464">
        <f>ORTAOKUL!C16</f>
        <v>1</v>
      </c>
      <c r="C67" s="464">
        <f>ORTAOKUL!D16</f>
        <v>5</v>
      </c>
      <c r="D67" s="464">
        <f>ORTAOKUL!E16</f>
        <v>0</v>
      </c>
      <c r="E67" s="464">
        <f>ORTAOKUL!Q16</f>
        <v>4</v>
      </c>
      <c r="F67" s="465">
        <f>ORTAOKUL!R16</f>
        <v>70</v>
      </c>
      <c r="G67" s="466" t="e">
        <f t="shared" si="2"/>
        <v>#DIV/0!</v>
      </c>
      <c r="H67" s="466">
        <f t="shared" si="3"/>
        <v>14</v>
      </c>
    </row>
    <row r="68" spans="1:8" ht="21" customHeight="1">
      <c r="A68" s="476" t="s">
        <v>90</v>
      </c>
      <c r="B68" s="464">
        <f>ORTAOKUL!C17</f>
        <v>1</v>
      </c>
      <c r="C68" s="464">
        <f>ORTAOKUL!D17</f>
        <v>6</v>
      </c>
      <c r="D68" s="464">
        <f>ORTAOKUL!E17</f>
        <v>0</v>
      </c>
      <c r="E68" s="464">
        <f>ORTAOKUL!Q17</f>
        <v>9</v>
      </c>
      <c r="F68" s="465">
        <f>ORTAOKUL!R17</f>
        <v>100</v>
      </c>
      <c r="G68" s="466" t="e">
        <f t="shared" si="2"/>
        <v>#DIV/0!</v>
      </c>
      <c r="H68" s="466">
        <f t="shared" si="3"/>
        <v>16.666666666666668</v>
      </c>
    </row>
    <row r="69" spans="1:8" ht="21" customHeight="1">
      <c r="A69" s="476" t="s">
        <v>92</v>
      </c>
      <c r="B69" s="464">
        <f>ORTAOKUL!C18</f>
        <v>1</v>
      </c>
      <c r="C69" s="464">
        <f>ORTAOKUL!D18</f>
        <v>6</v>
      </c>
      <c r="D69" s="464">
        <f>ORTAOKUL!E18</f>
        <v>24</v>
      </c>
      <c r="E69" s="464">
        <f>ORTAOKUL!Q18</f>
        <v>4</v>
      </c>
      <c r="F69" s="465">
        <f>ORTAOKUL!R18</f>
        <v>72</v>
      </c>
      <c r="G69" s="466">
        <f t="shared" si="2"/>
        <v>3</v>
      </c>
      <c r="H69" s="466">
        <f t="shared" si="3"/>
        <v>12</v>
      </c>
    </row>
    <row r="70" spans="1:8" ht="21" customHeight="1">
      <c r="A70" s="476" t="s">
        <v>64</v>
      </c>
      <c r="B70" s="464">
        <f>ORTAOKUL!C19</f>
        <v>1</v>
      </c>
      <c r="C70" s="464">
        <f>ORTAOKUL!D19</f>
        <v>19</v>
      </c>
      <c r="D70" s="464">
        <f>ORTAOKUL!E19</f>
        <v>0</v>
      </c>
      <c r="E70" s="464">
        <f>ORTAOKUL!Q19</f>
        <v>19</v>
      </c>
      <c r="F70" s="465">
        <f>ORTAOKUL!R19</f>
        <v>348</v>
      </c>
      <c r="G70" s="466" t="e">
        <f t="shared" si="2"/>
        <v>#DIV/0!</v>
      </c>
      <c r="H70" s="466">
        <f t="shared" si="3"/>
        <v>18.315789473684209</v>
      </c>
    </row>
    <row r="71" spans="1:8" ht="21" customHeight="1">
      <c r="A71" s="476" t="s">
        <v>69</v>
      </c>
      <c r="B71" s="464">
        <f>ORTAOKUL!C20</f>
        <v>1</v>
      </c>
      <c r="C71" s="464">
        <f>ORTAOKUL!D20</f>
        <v>38</v>
      </c>
      <c r="D71" s="464">
        <f>ORTAOKUL!E20</f>
        <v>28</v>
      </c>
      <c r="E71" s="464">
        <f>ORTAOKUL!Q20</f>
        <v>27</v>
      </c>
      <c r="F71" s="465">
        <f>ORTAOKUL!R20</f>
        <v>968</v>
      </c>
      <c r="G71" s="466">
        <f t="shared" si="2"/>
        <v>34.571428571428569</v>
      </c>
      <c r="H71" s="466">
        <f t="shared" si="3"/>
        <v>25.473684210526315</v>
      </c>
    </row>
    <row r="72" spans="1:8" ht="21" customHeight="1">
      <c r="A72" s="476" t="s">
        <v>66</v>
      </c>
      <c r="B72" s="464">
        <f>ORTAOKUL!C21</f>
        <v>1</v>
      </c>
      <c r="C72" s="464">
        <f>ORTAOKUL!D21</f>
        <v>29</v>
      </c>
      <c r="D72" s="464">
        <f>ORTAOKUL!E21</f>
        <v>18</v>
      </c>
      <c r="E72" s="464">
        <f>ORTAOKUL!Q21</f>
        <v>16</v>
      </c>
      <c r="F72" s="465">
        <f>ORTAOKUL!R21</f>
        <v>512</v>
      </c>
      <c r="G72" s="466">
        <f t="shared" si="2"/>
        <v>28.444444444444443</v>
      </c>
      <c r="H72" s="466">
        <f t="shared" si="3"/>
        <v>17.655172413793103</v>
      </c>
    </row>
    <row r="73" spans="1:8" ht="21" customHeight="1" thickBot="1">
      <c r="A73" s="430" t="s">
        <v>392</v>
      </c>
      <c r="B73" s="431">
        <f>ORTAOKUL!C22</f>
        <v>17</v>
      </c>
      <c r="C73" s="431">
        <f>ORTAOKUL!D22</f>
        <v>297</v>
      </c>
      <c r="D73" s="431">
        <f>ORTAOKUL!E22</f>
        <v>159</v>
      </c>
      <c r="E73" s="431">
        <f>ORTAOKUL!Q22</f>
        <v>204</v>
      </c>
      <c r="F73" s="432">
        <f>ORTAOKUL!R22</f>
        <v>5565</v>
      </c>
      <c r="G73" s="433">
        <f t="shared" si="2"/>
        <v>35</v>
      </c>
      <c r="H73" s="433">
        <f t="shared" si="3"/>
        <v>18.737373737373737</v>
      </c>
    </row>
    <row r="74" spans="1:8" ht="21" customHeight="1">
      <c r="A74" s="477" t="s">
        <v>88</v>
      </c>
      <c r="B74" s="478">
        <f>ORTAOKUL!C23</f>
        <v>1</v>
      </c>
      <c r="C74" s="478">
        <f>ORTAOKUL!D23</f>
        <v>3</v>
      </c>
      <c r="D74" s="478">
        <f>ORTAOKUL!E23</f>
        <v>0</v>
      </c>
      <c r="E74" s="478">
        <f>ORTAOKUL!Q23</f>
        <v>5</v>
      </c>
      <c r="F74" s="479">
        <f>ORTAOKUL!R23</f>
        <v>24</v>
      </c>
      <c r="G74" s="480" t="e">
        <f t="shared" si="2"/>
        <v>#DIV/0!</v>
      </c>
      <c r="H74" s="480">
        <f t="shared" si="3"/>
        <v>8</v>
      </c>
    </row>
    <row r="75" spans="1:8" ht="21" customHeight="1" thickBot="1">
      <c r="A75" s="430" t="s">
        <v>393</v>
      </c>
      <c r="B75" s="431">
        <f>ORTAOKUL!C24</f>
        <v>1</v>
      </c>
      <c r="C75" s="431">
        <f>ORTAOKUL!D24</f>
        <v>3</v>
      </c>
      <c r="D75" s="431">
        <f>ORTAOKUL!E24</f>
        <v>0</v>
      </c>
      <c r="E75" s="431">
        <f>ORTAOKUL!Q24</f>
        <v>5</v>
      </c>
      <c r="F75" s="432">
        <f>ORTAOKUL!R24</f>
        <v>24</v>
      </c>
      <c r="G75" s="433" t="e">
        <f t="shared" si="2"/>
        <v>#DIV/0!</v>
      </c>
      <c r="H75" s="433">
        <f t="shared" si="3"/>
        <v>8</v>
      </c>
    </row>
    <row r="76" spans="1:8" ht="21" customHeight="1">
      <c r="A76" s="477" t="s">
        <v>99</v>
      </c>
      <c r="B76" s="478">
        <f>ORTAOKUL!C25</f>
        <v>1</v>
      </c>
      <c r="C76" s="478">
        <f>ORTAOKUL!D25</f>
        <v>17</v>
      </c>
      <c r="D76" s="478">
        <f>ORTAOKUL!E25</f>
        <v>0</v>
      </c>
      <c r="E76" s="478">
        <f>ORTAOKUL!Q25</f>
        <v>5</v>
      </c>
      <c r="F76" s="479">
        <f>ORTAOKUL!R25</f>
        <v>68</v>
      </c>
      <c r="G76" s="480" t="e">
        <f t="shared" si="2"/>
        <v>#DIV/0!</v>
      </c>
      <c r="H76" s="480">
        <f t="shared" si="3"/>
        <v>4</v>
      </c>
    </row>
    <row r="77" spans="1:8" ht="21" customHeight="1">
      <c r="A77" s="476" t="s">
        <v>106</v>
      </c>
      <c r="B77" s="464">
        <f>ORTAOKUL!C26</f>
        <v>1</v>
      </c>
      <c r="C77" s="464">
        <f>ORTAOKUL!D26</f>
        <v>18</v>
      </c>
      <c r="D77" s="464">
        <f>ORTAOKUL!E26</f>
        <v>5</v>
      </c>
      <c r="E77" s="464">
        <f>ORTAOKUL!Q26</f>
        <v>5</v>
      </c>
      <c r="F77" s="465">
        <f>ORTAOKUL!R26</f>
        <v>108</v>
      </c>
      <c r="G77" s="466">
        <f t="shared" si="2"/>
        <v>21.6</v>
      </c>
      <c r="H77" s="466">
        <f t="shared" si="3"/>
        <v>6</v>
      </c>
    </row>
    <row r="78" spans="1:8" ht="21" customHeight="1">
      <c r="A78" s="476" t="s">
        <v>105</v>
      </c>
      <c r="B78" s="464">
        <f>ORTAOKUL!C27</f>
        <v>1</v>
      </c>
      <c r="C78" s="464">
        <f>ORTAOKUL!D27</f>
        <v>13</v>
      </c>
      <c r="D78" s="464">
        <f>ORTAOKUL!E27</f>
        <v>12</v>
      </c>
      <c r="E78" s="464">
        <f>ORTAOKUL!Q27</f>
        <v>8</v>
      </c>
      <c r="F78" s="465">
        <f>ORTAOKUL!R27</f>
        <v>79</v>
      </c>
      <c r="G78" s="466">
        <f t="shared" si="2"/>
        <v>6.583333333333333</v>
      </c>
      <c r="H78" s="466">
        <f t="shared" si="3"/>
        <v>6.0769230769230766</v>
      </c>
    </row>
    <row r="79" spans="1:8" ht="21" customHeight="1">
      <c r="A79" s="476" t="s">
        <v>100</v>
      </c>
      <c r="B79" s="464">
        <f>ORTAOKUL!C28</f>
        <v>1</v>
      </c>
      <c r="C79" s="464">
        <f>ORTAOKUL!D28</f>
        <v>37</v>
      </c>
      <c r="D79" s="464">
        <f>ORTAOKUL!E28</f>
        <v>46</v>
      </c>
      <c r="E79" s="464">
        <f>ORTAOKUL!Q28</f>
        <v>16</v>
      </c>
      <c r="F79" s="465">
        <f>ORTAOKUL!R28</f>
        <v>295</v>
      </c>
      <c r="G79" s="466">
        <f t="shared" si="2"/>
        <v>6.4130434782608692</v>
      </c>
      <c r="H79" s="466">
        <f t="shared" si="3"/>
        <v>7.9729729729729728</v>
      </c>
    </row>
    <row r="80" spans="1:8" ht="21" customHeight="1" thickBot="1">
      <c r="A80" s="430" t="s">
        <v>394</v>
      </c>
      <c r="B80" s="431">
        <f>ORTAOKUL!C29</f>
        <v>4</v>
      </c>
      <c r="C80" s="431">
        <f>ORTAOKUL!D29</f>
        <v>85</v>
      </c>
      <c r="D80" s="431">
        <f>ORTAOKUL!E29</f>
        <v>63</v>
      </c>
      <c r="E80" s="431">
        <f>ORTAOKUL!Q29</f>
        <v>34</v>
      </c>
      <c r="F80" s="432">
        <f>ORTAOKUL!R29</f>
        <v>550</v>
      </c>
      <c r="G80" s="433">
        <f t="shared" si="2"/>
        <v>8.7301587301587293</v>
      </c>
      <c r="H80" s="433">
        <f t="shared" si="3"/>
        <v>6.4705882352941178</v>
      </c>
    </row>
    <row r="81" spans="1:8" ht="21" customHeight="1">
      <c r="A81" s="434" t="s">
        <v>125</v>
      </c>
      <c r="B81" s="435">
        <f>ORTAOKUL!C31</f>
        <v>19</v>
      </c>
      <c r="C81" s="435">
        <f>ORTAOKUL!D31</f>
        <v>339</v>
      </c>
      <c r="D81" s="435">
        <f>ORTAOKUL!E31</f>
        <v>179</v>
      </c>
      <c r="E81" s="435">
        <f>ORTAOKUL!Q31</f>
        <v>230</v>
      </c>
      <c r="F81" s="456">
        <f>ORTAOKUL!R31</f>
        <v>6084</v>
      </c>
      <c r="G81" s="438">
        <f t="shared" si="2"/>
        <v>33.988826815642462</v>
      </c>
      <c r="H81" s="438">
        <f t="shared" si="3"/>
        <v>17.946902654867255</v>
      </c>
    </row>
    <row r="82" spans="1:8" ht="21" customHeight="1">
      <c r="A82" s="439" t="s">
        <v>126</v>
      </c>
      <c r="B82" s="440">
        <f>ORTAOKUL!C32</f>
        <v>4</v>
      </c>
      <c r="C82" s="440">
        <f>ORTAOKUL!D32</f>
        <v>85</v>
      </c>
      <c r="D82" s="440">
        <f>ORTAOKUL!E32</f>
        <v>63</v>
      </c>
      <c r="E82" s="440">
        <f>ORTAOKUL!Q32</f>
        <v>34</v>
      </c>
      <c r="F82" s="457">
        <f>ORTAOKUL!R32</f>
        <v>550</v>
      </c>
      <c r="G82" s="443">
        <f t="shared" si="2"/>
        <v>8.7301587301587293</v>
      </c>
      <c r="H82" s="443">
        <f t="shared" si="3"/>
        <v>6.4705882352941178</v>
      </c>
    </row>
    <row r="83" spans="1:8" ht="21" customHeight="1" thickBot="1">
      <c r="A83" s="444" t="s">
        <v>408</v>
      </c>
      <c r="B83" s="445">
        <f>ORTAOKUL!C33</f>
        <v>23</v>
      </c>
      <c r="C83" s="445">
        <f>ORTAOKUL!D33</f>
        <v>424</v>
      </c>
      <c r="D83" s="445">
        <f>ORTAOKUL!E33</f>
        <v>242</v>
      </c>
      <c r="E83" s="445">
        <f>ORTAOKUL!Q33</f>
        <v>264</v>
      </c>
      <c r="F83" s="458">
        <f>ORTAOKUL!R33</f>
        <v>6634</v>
      </c>
      <c r="G83" s="448">
        <f t="shared" si="2"/>
        <v>27.41322314049587</v>
      </c>
      <c r="H83" s="448">
        <f t="shared" si="3"/>
        <v>15.64622641509434</v>
      </c>
    </row>
    <row r="84" spans="1:8" ht="21" customHeight="1" thickBot="1"/>
    <row r="85" spans="1:8" ht="21" customHeight="1" thickBot="1">
      <c r="A85" s="421" t="s">
        <v>134</v>
      </c>
      <c r="B85" s="422"/>
      <c r="C85" s="422"/>
      <c r="D85" s="422"/>
      <c r="E85" s="422"/>
      <c r="F85" s="422"/>
      <c r="G85" s="423" t="s">
        <v>413</v>
      </c>
      <c r="H85" s="423" t="s">
        <v>414</v>
      </c>
    </row>
    <row r="86" spans="1:8" ht="21" customHeight="1" thickBot="1">
      <c r="A86" s="425" t="s">
        <v>7</v>
      </c>
      <c r="B86" s="426" t="s">
        <v>39</v>
      </c>
      <c r="C86" s="426" t="s">
        <v>35</v>
      </c>
      <c r="D86" s="426" t="s">
        <v>34</v>
      </c>
      <c r="E86" s="426" t="s">
        <v>31</v>
      </c>
      <c r="F86" s="427" t="s">
        <v>32</v>
      </c>
      <c r="G86" s="428"/>
      <c r="H86" s="428"/>
    </row>
    <row r="87" spans="1:8" ht="21" customHeight="1">
      <c r="A87" s="459" t="s">
        <v>13</v>
      </c>
      <c r="B87" s="460">
        <f>LİSE!C3</f>
        <v>1</v>
      </c>
      <c r="C87" s="460">
        <f>LİSE!D3</f>
        <v>34</v>
      </c>
      <c r="D87" s="460">
        <f>LİSE!E3</f>
        <v>19</v>
      </c>
      <c r="E87" s="460">
        <f>LİSE!S3</f>
        <v>19</v>
      </c>
      <c r="F87" s="461">
        <f>LİSE!T3</f>
        <v>565</v>
      </c>
      <c r="G87" s="462">
        <f t="shared" ref="G85:G117" si="4">F87/D87</f>
        <v>29.736842105263158</v>
      </c>
      <c r="H87" s="462">
        <f t="shared" ref="H85:H117" si="5">F87/C87</f>
        <v>16.617647058823529</v>
      </c>
    </row>
    <row r="88" spans="1:8" ht="21" customHeight="1">
      <c r="A88" s="463" t="s">
        <v>19</v>
      </c>
      <c r="B88" s="464">
        <f>LİSE!C4</f>
        <v>1</v>
      </c>
      <c r="C88" s="464">
        <f>LİSE!D4</f>
        <v>41</v>
      </c>
      <c r="D88" s="464">
        <f>LİSE!E4</f>
        <v>21</v>
      </c>
      <c r="E88" s="464">
        <f>LİSE!S4</f>
        <v>21</v>
      </c>
      <c r="F88" s="465">
        <f>LİSE!T4</f>
        <v>585</v>
      </c>
      <c r="G88" s="466">
        <f t="shared" si="4"/>
        <v>27.857142857142858</v>
      </c>
      <c r="H88" s="466">
        <f t="shared" si="5"/>
        <v>14.268292682926829</v>
      </c>
    </row>
    <row r="89" spans="1:8" ht="21" customHeight="1">
      <c r="A89" s="463" t="s">
        <v>29</v>
      </c>
      <c r="B89" s="464">
        <f>LİSE!C5</f>
        <v>1</v>
      </c>
      <c r="C89" s="464">
        <f>LİSE!D5</f>
        <v>29</v>
      </c>
      <c r="D89" s="464">
        <f>LİSE!E5</f>
        <v>20</v>
      </c>
      <c r="E89" s="464">
        <f>LİSE!S5</f>
        <v>20</v>
      </c>
      <c r="F89" s="465">
        <f>LİSE!T5</f>
        <v>579</v>
      </c>
      <c r="G89" s="466">
        <f t="shared" si="4"/>
        <v>28.95</v>
      </c>
      <c r="H89" s="466">
        <f t="shared" si="5"/>
        <v>19.96551724137931</v>
      </c>
    </row>
    <row r="90" spans="1:8" ht="21" customHeight="1" thickBot="1">
      <c r="A90" s="430" t="s">
        <v>395</v>
      </c>
      <c r="B90" s="453">
        <f>LİSE!C6</f>
        <v>3</v>
      </c>
      <c r="C90" s="453">
        <f>LİSE!D6</f>
        <v>104</v>
      </c>
      <c r="D90" s="453">
        <f>LİSE!E6</f>
        <v>60</v>
      </c>
      <c r="E90" s="453">
        <f>LİSE!S6</f>
        <v>60</v>
      </c>
      <c r="F90" s="454">
        <f>LİSE!T6</f>
        <v>1729</v>
      </c>
      <c r="G90" s="455">
        <f t="shared" si="4"/>
        <v>28.816666666666666</v>
      </c>
      <c r="H90" s="455">
        <f t="shared" si="5"/>
        <v>16.625</v>
      </c>
    </row>
    <row r="91" spans="1:8" ht="21" customHeight="1">
      <c r="A91" s="459" t="s">
        <v>22</v>
      </c>
      <c r="B91" s="460">
        <f>LİSE!C7</f>
        <v>1</v>
      </c>
      <c r="C91" s="460">
        <f>LİSE!D7</f>
        <v>36</v>
      </c>
      <c r="D91" s="460">
        <f>LİSE!E7</f>
        <v>24</v>
      </c>
      <c r="E91" s="460">
        <f>LİSE!S7</f>
        <v>20</v>
      </c>
      <c r="F91" s="461">
        <f>LİSE!T7</f>
        <v>513</v>
      </c>
      <c r="G91" s="462">
        <f t="shared" si="4"/>
        <v>21.375</v>
      </c>
      <c r="H91" s="462">
        <f t="shared" si="5"/>
        <v>14.25</v>
      </c>
    </row>
    <row r="92" spans="1:8" ht="21" customHeight="1" thickBot="1">
      <c r="A92" s="430" t="s">
        <v>396</v>
      </c>
      <c r="B92" s="453">
        <f>LİSE!C8</f>
        <v>1</v>
      </c>
      <c r="C92" s="453">
        <f>LİSE!D8</f>
        <v>36</v>
      </c>
      <c r="D92" s="453">
        <f>LİSE!E8</f>
        <v>24</v>
      </c>
      <c r="E92" s="453">
        <f>LİSE!S8</f>
        <v>20</v>
      </c>
      <c r="F92" s="454">
        <f>LİSE!T8</f>
        <v>513</v>
      </c>
      <c r="G92" s="455">
        <f t="shared" si="4"/>
        <v>21.375</v>
      </c>
      <c r="H92" s="455">
        <f t="shared" si="5"/>
        <v>14.25</v>
      </c>
    </row>
    <row r="93" spans="1:8" ht="21" customHeight="1">
      <c r="A93" s="459" t="s">
        <v>12</v>
      </c>
      <c r="B93" s="460">
        <f>LİSE!C9</f>
        <v>1</v>
      </c>
      <c r="C93" s="460">
        <f>LİSE!D9</f>
        <v>29</v>
      </c>
      <c r="D93" s="460">
        <f>LİSE!E9</f>
        <v>16</v>
      </c>
      <c r="E93" s="460">
        <f>LİSE!S9</f>
        <v>42</v>
      </c>
      <c r="F93" s="461">
        <f>LİSE!T9</f>
        <v>250</v>
      </c>
      <c r="G93" s="462">
        <f t="shared" si="4"/>
        <v>15.625</v>
      </c>
      <c r="H93" s="462">
        <f t="shared" si="5"/>
        <v>8.6206896551724146</v>
      </c>
    </row>
    <row r="94" spans="1:8" ht="21" customHeight="1">
      <c r="A94" s="463" t="s">
        <v>15</v>
      </c>
      <c r="B94" s="464">
        <f>LİSE!C10</f>
        <v>1</v>
      </c>
      <c r="C94" s="464">
        <f>LİSE!D10</f>
        <v>36</v>
      </c>
      <c r="D94" s="464">
        <f>LİSE!E10</f>
        <v>32</v>
      </c>
      <c r="E94" s="464">
        <f>LİSE!S10</f>
        <v>38</v>
      </c>
      <c r="F94" s="465">
        <f>LİSE!T10</f>
        <v>368</v>
      </c>
      <c r="G94" s="466">
        <f t="shared" si="4"/>
        <v>11.5</v>
      </c>
      <c r="H94" s="466">
        <f t="shared" si="5"/>
        <v>10.222222222222221</v>
      </c>
    </row>
    <row r="95" spans="1:8" ht="21" customHeight="1">
      <c r="A95" s="463" t="s">
        <v>28</v>
      </c>
      <c r="B95" s="464">
        <f>LİSE!C11</f>
        <v>1</v>
      </c>
      <c r="C95" s="464">
        <f>LİSE!D11</f>
        <v>18</v>
      </c>
      <c r="D95" s="464">
        <f>LİSE!E11</f>
        <v>18</v>
      </c>
      <c r="E95" s="464">
        <f>LİSE!S11</f>
        <v>14</v>
      </c>
      <c r="F95" s="465">
        <f>LİSE!T11</f>
        <v>305</v>
      </c>
      <c r="G95" s="466">
        <f t="shared" si="4"/>
        <v>16.944444444444443</v>
      </c>
      <c r="H95" s="466">
        <f t="shared" si="5"/>
        <v>16.944444444444443</v>
      </c>
    </row>
    <row r="96" spans="1:8" ht="21" customHeight="1" thickBot="1">
      <c r="A96" s="430" t="s">
        <v>397</v>
      </c>
      <c r="B96" s="453">
        <f>LİSE!C12</f>
        <v>3</v>
      </c>
      <c r="C96" s="453">
        <f>LİSE!D12</f>
        <v>83</v>
      </c>
      <c r="D96" s="453">
        <f>LİSE!E12</f>
        <v>66</v>
      </c>
      <c r="E96" s="453">
        <f>LİSE!S12</f>
        <v>94</v>
      </c>
      <c r="F96" s="454">
        <f>LİSE!T12</f>
        <v>923</v>
      </c>
      <c r="G96" s="455">
        <f t="shared" si="4"/>
        <v>13.984848484848484</v>
      </c>
      <c r="H96" s="455">
        <f t="shared" si="5"/>
        <v>11.120481927710843</v>
      </c>
    </row>
    <row r="97" spans="1:8" ht="21" customHeight="1">
      <c r="A97" s="459" t="s">
        <v>11</v>
      </c>
      <c r="B97" s="467">
        <f>LİSE!C13</f>
        <v>1</v>
      </c>
      <c r="C97" s="467">
        <f>LİSE!D13</f>
        <v>21</v>
      </c>
      <c r="D97" s="467">
        <f>LİSE!E13</f>
        <v>12</v>
      </c>
      <c r="E97" s="467">
        <f>LİSE!S13</f>
        <v>11</v>
      </c>
      <c r="F97" s="468">
        <f>LİSE!T13</f>
        <v>185</v>
      </c>
      <c r="G97" s="469">
        <f t="shared" si="4"/>
        <v>15.416666666666666</v>
      </c>
      <c r="H97" s="469">
        <f t="shared" si="5"/>
        <v>8.8095238095238102</v>
      </c>
    </row>
    <row r="98" spans="1:8" ht="21" customHeight="1">
      <c r="A98" s="463" t="s">
        <v>14</v>
      </c>
      <c r="B98" s="464">
        <f>LİSE!C14</f>
        <v>1</v>
      </c>
      <c r="C98" s="464">
        <f>LİSE!D14</f>
        <v>41</v>
      </c>
      <c r="D98" s="464">
        <f>LİSE!E14</f>
        <v>16</v>
      </c>
      <c r="E98" s="464">
        <f>LİSE!S14</f>
        <v>14</v>
      </c>
      <c r="F98" s="465">
        <f>LİSE!T14</f>
        <v>366</v>
      </c>
      <c r="G98" s="466">
        <f t="shared" si="4"/>
        <v>22.875</v>
      </c>
      <c r="H98" s="466">
        <f t="shared" si="5"/>
        <v>8.9268292682926838</v>
      </c>
    </row>
    <row r="99" spans="1:8" ht="21" customHeight="1">
      <c r="A99" s="463" t="s">
        <v>16</v>
      </c>
      <c r="B99" s="464">
        <f>LİSE!C15</f>
        <v>1</v>
      </c>
      <c r="C99" s="464">
        <f>LİSE!D15</f>
        <v>27</v>
      </c>
      <c r="D99" s="464">
        <f>LİSE!E15</f>
        <v>16</v>
      </c>
      <c r="E99" s="464">
        <f>LİSE!S15</f>
        <v>14</v>
      </c>
      <c r="F99" s="465">
        <f>LİSE!T15</f>
        <v>234</v>
      </c>
      <c r="G99" s="466">
        <f t="shared" si="4"/>
        <v>14.625</v>
      </c>
      <c r="H99" s="466">
        <f t="shared" si="5"/>
        <v>8.6666666666666661</v>
      </c>
    </row>
    <row r="100" spans="1:8" ht="21" customHeight="1">
      <c r="A100" s="463" t="s">
        <v>20</v>
      </c>
      <c r="B100" s="464">
        <f>LİSE!C16</f>
        <v>1</v>
      </c>
      <c r="C100" s="464">
        <f>LİSE!D16</f>
        <v>72</v>
      </c>
      <c r="D100" s="464">
        <f>LİSE!E16</f>
        <v>33</v>
      </c>
      <c r="E100" s="464">
        <f>LİSE!S16</f>
        <v>35</v>
      </c>
      <c r="F100" s="465">
        <f>LİSE!T16</f>
        <v>773</v>
      </c>
      <c r="G100" s="466">
        <f t="shared" si="4"/>
        <v>23.424242424242426</v>
      </c>
      <c r="H100" s="466">
        <f t="shared" si="5"/>
        <v>10.736111111111111</v>
      </c>
    </row>
    <row r="101" spans="1:8" ht="21" customHeight="1">
      <c r="A101" s="463" t="s">
        <v>21</v>
      </c>
      <c r="B101" s="464">
        <f>LİSE!C17</f>
        <v>1</v>
      </c>
      <c r="C101" s="464">
        <f>LİSE!D17</f>
        <v>44</v>
      </c>
      <c r="D101" s="464">
        <f>LİSE!E17</f>
        <v>22</v>
      </c>
      <c r="E101" s="464">
        <f>LİSE!S17</f>
        <v>33</v>
      </c>
      <c r="F101" s="465">
        <f>LİSE!T17</f>
        <v>437</v>
      </c>
      <c r="G101" s="466">
        <f t="shared" si="4"/>
        <v>19.863636363636363</v>
      </c>
      <c r="H101" s="466">
        <f t="shared" si="5"/>
        <v>9.9318181818181817</v>
      </c>
    </row>
    <row r="102" spans="1:8" ht="21" customHeight="1" thickBot="1">
      <c r="A102" s="430" t="s">
        <v>398</v>
      </c>
      <c r="B102" s="453">
        <f>LİSE!C18</f>
        <v>5</v>
      </c>
      <c r="C102" s="453">
        <f>LİSE!D18</f>
        <v>205</v>
      </c>
      <c r="D102" s="453">
        <f>LİSE!E18</f>
        <v>99</v>
      </c>
      <c r="E102" s="453">
        <f>LİSE!S18</f>
        <v>107</v>
      </c>
      <c r="F102" s="454">
        <f>LİSE!T18</f>
        <v>1995</v>
      </c>
      <c r="G102" s="455">
        <f t="shared" si="4"/>
        <v>20.151515151515152</v>
      </c>
      <c r="H102" s="455">
        <f t="shared" si="5"/>
        <v>9.7317073170731714</v>
      </c>
    </row>
    <row r="103" spans="1:8" ht="21" customHeight="1">
      <c r="A103" s="459" t="s">
        <v>40</v>
      </c>
      <c r="B103" s="470">
        <f>LİSE!C19</f>
        <v>1</v>
      </c>
      <c r="C103" s="470">
        <f>LİSE!D19</f>
        <v>15</v>
      </c>
      <c r="D103" s="470">
        <f>LİSE!E19</f>
        <v>6</v>
      </c>
      <c r="E103" s="470">
        <f>LİSE!S19</f>
        <v>19</v>
      </c>
      <c r="F103" s="471">
        <f>LİSE!T19</f>
        <v>176</v>
      </c>
      <c r="G103" s="462">
        <f t="shared" si="4"/>
        <v>29.333333333333332</v>
      </c>
      <c r="H103" s="462">
        <f t="shared" si="5"/>
        <v>11.733333333333333</v>
      </c>
    </row>
    <row r="104" spans="1:8" ht="21" customHeight="1" thickBot="1">
      <c r="A104" s="430" t="s">
        <v>399</v>
      </c>
      <c r="B104" s="453">
        <f>LİSE!C20</f>
        <v>1</v>
      </c>
      <c r="C104" s="453">
        <f>LİSE!D20</f>
        <v>15</v>
      </c>
      <c r="D104" s="453">
        <f>LİSE!E20</f>
        <v>6</v>
      </c>
      <c r="E104" s="453">
        <f>LİSE!S20</f>
        <v>19</v>
      </c>
      <c r="F104" s="454">
        <f>LİSE!T20</f>
        <v>176</v>
      </c>
      <c r="G104" s="455">
        <f t="shared" si="4"/>
        <v>29.333333333333332</v>
      </c>
      <c r="H104" s="455">
        <f t="shared" si="5"/>
        <v>11.733333333333333</v>
      </c>
    </row>
    <row r="105" spans="1:8" ht="21" customHeight="1">
      <c r="A105" s="459" t="s">
        <v>17</v>
      </c>
      <c r="B105" s="460">
        <f>LİSE!C21</f>
        <v>1</v>
      </c>
      <c r="C105" s="460">
        <f>LİSE!D21</f>
        <v>5</v>
      </c>
      <c r="D105" s="460">
        <f>LİSE!E21</f>
        <v>0</v>
      </c>
      <c r="E105" s="460">
        <f>LİSE!S21</f>
        <v>5</v>
      </c>
      <c r="F105" s="461">
        <f>LİSE!T21</f>
        <v>23</v>
      </c>
      <c r="G105" s="462" t="e">
        <f t="shared" si="4"/>
        <v>#DIV/0!</v>
      </c>
      <c r="H105" s="462">
        <f t="shared" si="5"/>
        <v>4.5999999999999996</v>
      </c>
    </row>
    <row r="106" spans="1:8" ht="21" customHeight="1">
      <c r="A106" s="463" t="s">
        <v>18</v>
      </c>
      <c r="B106" s="464">
        <f>LİSE!C22</f>
        <v>1</v>
      </c>
      <c r="C106" s="464">
        <f>LİSE!D22</f>
        <v>6</v>
      </c>
      <c r="D106" s="464">
        <f>LİSE!E22</f>
        <v>0</v>
      </c>
      <c r="E106" s="464">
        <f>LİSE!S22</f>
        <v>6</v>
      </c>
      <c r="F106" s="465">
        <f>LİSE!T22</f>
        <v>16</v>
      </c>
      <c r="G106" s="466" t="e">
        <f t="shared" si="4"/>
        <v>#DIV/0!</v>
      </c>
      <c r="H106" s="466">
        <f t="shared" si="5"/>
        <v>2.6666666666666665</v>
      </c>
    </row>
    <row r="107" spans="1:8" ht="21" customHeight="1" thickBot="1">
      <c r="A107" s="430" t="s">
        <v>400</v>
      </c>
      <c r="B107" s="453">
        <f>LİSE!C23</f>
        <v>2</v>
      </c>
      <c r="C107" s="453">
        <f>LİSE!D23</f>
        <v>11</v>
      </c>
      <c r="D107" s="453">
        <f>LİSE!E23</f>
        <v>0</v>
      </c>
      <c r="E107" s="453">
        <f>LİSE!S23</f>
        <v>11</v>
      </c>
      <c r="F107" s="454">
        <f>LİSE!T23</f>
        <v>39</v>
      </c>
      <c r="G107" s="455" t="e">
        <f t="shared" si="4"/>
        <v>#DIV/0!</v>
      </c>
      <c r="H107" s="455">
        <f t="shared" si="5"/>
        <v>3.5454545454545454</v>
      </c>
    </row>
    <row r="108" spans="1:8" ht="21" customHeight="1">
      <c r="A108" s="459" t="s">
        <v>23</v>
      </c>
      <c r="B108" s="460">
        <f>LİSE!C24</f>
        <v>1</v>
      </c>
      <c r="C108" s="460">
        <f>LİSE!D24</f>
        <v>28</v>
      </c>
      <c r="D108" s="460">
        <f>LİSE!E24</f>
        <v>13</v>
      </c>
      <c r="E108" s="460">
        <f>LİSE!S24</f>
        <v>13</v>
      </c>
      <c r="F108" s="461">
        <f>LİSE!T24</f>
        <v>262</v>
      </c>
      <c r="G108" s="462">
        <f t="shared" si="4"/>
        <v>20.153846153846153</v>
      </c>
      <c r="H108" s="462">
        <f t="shared" si="5"/>
        <v>9.3571428571428577</v>
      </c>
    </row>
    <row r="109" spans="1:8" ht="21" customHeight="1">
      <c r="A109" s="463" t="s">
        <v>24</v>
      </c>
      <c r="B109" s="464">
        <f>LİSE!C25</f>
        <v>1</v>
      </c>
      <c r="C109" s="464">
        <f>LİSE!D25</f>
        <v>15</v>
      </c>
      <c r="D109" s="464">
        <f>LİSE!E25</f>
        <v>7</v>
      </c>
      <c r="E109" s="464">
        <f>LİSE!S25</f>
        <v>10</v>
      </c>
      <c r="F109" s="465">
        <f>LİSE!T25</f>
        <v>119</v>
      </c>
      <c r="G109" s="466">
        <f t="shared" si="4"/>
        <v>17</v>
      </c>
      <c r="H109" s="466">
        <f t="shared" si="5"/>
        <v>7.9333333333333336</v>
      </c>
    </row>
    <row r="110" spans="1:8" ht="21" customHeight="1">
      <c r="A110" s="463" t="s">
        <v>26</v>
      </c>
      <c r="B110" s="464">
        <f>LİSE!C26</f>
        <v>1</v>
      </c>
      <c r="C110" s="464">
        <f>LİSE!D26</f>
        <v>52</v>
      </c>
      <c r="D110" s="464">
        <f>LİSE!E26</f>
        <v>16</v>
      </c>
      <c r="E110" s="464">
        <f>LİSE!S26</f>
        <v>9</v>
      </c>
      <c r="F110" s="465">
        <f>LİSE!T26</f>
        <v>123</v>
      </c>
      <c r="G110" s="466">
        <f t="shared" si="4"/>
        <v>7.6875</v>
      </c>
      <c r="H110" s="466">
        <f t="shared" si="5"/>
        <v>2.3653846153846154</v>
      </c>
    </row>
    <row r="111" spans="1:8" ht="21" customHeight="1" thickBot="1">
      <c r="A111" s="430" t="s">
        <v>401</v>
      </c>
      <c r="B111" s="453">
        <f>LİSE!C27</f>
        <v>3</v>
      </c>
      <c r="C111" s="453">
        <f>LİSE!D27</f>
        <v>95</v>
      </c>
      <c r="D111" s="453">
        <f>LİSE!E27</f>
        <v>36</v>
      </c>
      <c r="E111" s="453">
        <f>LİSE!S27</f>
        <v>32</v>
      </c>
      <c r="F111" s="454">
        <f>LİSE!T27</f>
        <v>504</v>
      </c>
      <c r="G111" s="455">
        <f t="shared" si="4"/>
        <v>14</v>
      </c>
      <c r="H111" s="455">
        <f t="shared" si="5"/>
        <v>5.3052631578947365</v>
      </c>
    </row>
    <row r="112" spans="1:8" ht="21" customHeight="1">
      <c r="A112" s="459" t="s">
        <v>25</v>
      </c>
      <c r="B112" s="460">
        <f>LİSE!C28</f>
        <v>1</v>
      </c>
      <c r="C112" s="460">
        <f>LİSE!D28</f>
        <v>16</v>
      </c>
      <c r="D112" s="460">
        <f>LİSE!E28</f>
        <v>5</v>
      </c>
      <c r="E112" s="460">
        <f>LİSE!S28</f>
        <v>5</v>
      </c>
      <c r="F112" s="461">
        <f>LİSE!T28</f>
        <v>94</v>
      </c>
      <c r="G112" s="462">
        <f t="shared" si="4"/>
        <v>18.8</v>
      </c>
      <c r="H112" s="462">
        <f t="shared" si="5"/>
        <v>5.875</v>
      </c>
    </row>
    <row r="113" spans="1:8" ht="21" customHeight="1">
      <c r="A113" s="463" t="s">
        <v>27</v>
      </c>
      <c r="B113" s="464">
        <f>LİSE!C29</f>
        <v>1</v>
      </c>
      <c r="C113" s="464">
        <f>LİSE!D29</f>
        <v>51</v>
      </c>
      <c r="D113" s="464">
        <f>LİSE!E29</f>
        <v>20</v>
      </c>
      <c r="E113" s="464">
        <f>LİSE!S29</f>
        <v>16</v>
      </c>
      <c r="F113" s="465">
        <f>LİSE!T29</f>
        <v>227</v>
      </c>
      <c r="G113" s="466">
        <f t="shared" si="4"/>
        <v>11.35</v>
      </c>
      <c r="H113" s="466">
        <f t="shared" si="5"/>
        <v>4.4509803921568629</v>
      </c>
    </row>
    <row r="114" spans="1:8" ht="21" customHeight="1" thickBot="1">
      <c r="A114" s="430" t="s">
        <v>402</v>
      </c>
      <c r="B114" s="472">
        <f>LİSE!C30</f>
        <v>2</v>
      </c>
      <c r="C114" s="472">
        <f>LİSE!D30</f>
        <v>67</v>
      </c>
      <c r="D114" s="472">
        <f>LİSE!E30</f>
        <v>25</v>
      </c>
      <c r="E114" s="472">
        <f>LİSE!S30</f>
        <v>21</v>
      </c>
      <c r="F114" s="473">
        <f>LİSE!T30</f>
        <v>321</v>
      </c>
      <c r="G114" s="474">
        <f t="shared" si="4"/>
        <v>12.84</v>
      </c>
      <c r="H114" s="474">
        <f t="shared" si="5"/>
        <v>4.7910447761194028</v>
      </c>
    </row>
    <row r="115" spans="1:8" ht="21" customHeight="1">
      <c r="A115" s="434" t="s">
        <v>128</v>
      </c>
      <c r="B115" s="435">
        <f>LİSE!C32</f>
        <v>15</v>
      </c>
      <c r="C115" s="435">
        <f>LİSE!D32</f>
        <v>454</v>
      </c>
      <c r="D115" s="435">
        <f>LİSE!E32</f>
        <v>255</v>
      </c>
      <c r="E115" s="435">
        <f>LİSE!S32</f>
        <v>311</v>
      </c>
      <c r="F115" s="456">
        <f>LİSE!T32</f>
        <v>5375</v>
      </c>
      <c r="G115" s="438">
        <f t="shared" si="4"/>
        <v>21.078431372549019</v>
      </c>
      <c r="H115" s="438">
        <f t="shared" si="5"/>
        <v>11.83920704845815</v>
      </c>
    </row>
    <row r="116" spans="1:8" ht="21" customHeight="1">
      <c r="A116" s="439" t="s">
        <v>129</v>
      </c>
      <c r="B116" s="440">
        <f>LİSE!C33</f>
        <v>5</v>
      </c>
      <c r="C116" s="440">
        <f>LİSE!D33</f>
        <v>162</v>
      </c>
      <c r="D116" s="440">
        <f>LİSE!E33</f>
        <v>61</v>
      </c>
      <c r="E116" s="440">
        <f>LİSE!S33</f>
        <v>53</v>
      </c>
      <c r="F116" s="457">
        <f>LİSE!T33</f>
        <v>825</v>
      </c>
      <c r="G116" s="443">
        <f t="shared" si="4"/>
        <v>13.524590163934427</v>
      </c>
      <c r="H116" s="443">
        <f t="shared" si="5"/>
        <v>5.0925925925925926</v>
      </c>
    </row>
    <row r="117" spans="1:8" ht="21" customHeight="1" thickBot="1">
      <c r="A117" s="444" t="s">
        <v>409</v>
      </c>
      <c r="B117" s="445">
        <f>LİSE!C34</f>
        <v>20</v>
      </c>
      <c r="C117" s="445">
        <f>LİSE!D34</f>
        <v>616</v>
      </c>
      <c r="D117" s="445">
        <f>LİSE!E34</f>
        <v>316</v>
      </c>
      <c r="E117" s="445">
        <f>LİSE!S34</f>
        <v>364</v>
      </c>
      <c r="F117" s="458">
        <f>LİSE!T34</f>
        <v>6200</v>
      </c>
      <c r="G117" s="448">
        <f t="shared" si="4"/>
        <v>19.620253164556964</v>
      </c>
      <c r="H117" s="448">
        <f t="shared" si="5"/>
        <v>10.064935064935066</v>
      </c>
    </row>
    <row r="118" spans="1:8" ht="21" customHeight="1"/>
    <row r="119" spans="1:8" ht="21" customHeight="1"/>
    <row r="120" spans="1:8" ht="21" customHeight="1"/>
    <row r="121" spans="1:8" ht="21" customHeight="1"/>
    <row r="122" spans="1:8" ht="21" customHeight="1"/>
    <row r="123" spans="1:8" ht="21" customHeight="1"/>
    <row r="124" spans="1:8" ht="21" customHeight="1"/>
    <row r="125" spans="1:8" ht="21" customHeight="1"/>
    <row r="126" spans="1:8" ht="21" customHeight="1"/>
    <row r="127" spans="1:8" ht="21" customHeight="1"/>
    <row r="128" spans="1: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</sheetData>
  <mergeCells count="46">
    <mergeCell ref="W12:W14"/>
    <mergeCell ref="W16:W18"/>
    <mergeCell ref="W4:W6"/>
    <mergeCell ref="X4:Y4"/>
    <mergeCell ref="X5:Y5"/>
    <mergeCell ref="W1:W2"/>
    <mergeCell ref="X12:Y12"/>
    <mergeCell ref="X13:Y13"/>
    <mergeCell ref="X14:Y14"/>
    <mergeCell ref="X16:Y16"/>
    <mergeCell ref="X17:Y17"/>
    <mergeCell ref="X18:Y18"/>
    <mergeCell ref="X6:Y6"/>
    <mergeCell ref="W8:W10"/>
    <mergeCell ref="X8:Y8"/>
    <mergeCell ref="X9:Y9"/>
    <mergeCell ref="X10:Y10"/>
    <mergeCell ref="AB1:AB2"/>
    <mergeCell ref="X1:Y2"/>
    <mergeCell ref="Z1:Z2"/>
    <mergeCell ref="AA1:AA2"/>
    <mergeCell ref="G52:G53"/>
    <mergeCell ref="H52:H53"/>
    <mergeCell ref="G85:G86"/>
    <mergeCell ref="H85:H86"/>
    <mergeCell ref="W20:W21"/>
    <mergeCell ref="X20:Y21"/>
    <mergeCell ref="W22:W24"/>
    <mergeCell ref="X22:Y22"/>
    <mergeCell ref="X23:Y23"/>
    <mergeCell ref="X24:Y24"/>
    <mergeCell ref="A21:F21"/>
    <mergeCell ref="A1:F1"/>
    <mergeCell ref="A52:F52"/>
    <mergeCell ref="A85:F85"/>
    <mergeCell ref="G21:G22"/>
    <mergeCell ref="H21:H22"/>
    <mergeCell ref="AA20:AA21"/>
    <mergeCell ref="AB20:AB21"/>
    <mergeCell ref="AC20:AD20"/>
    <mergeCell ref="AE20:AF20"/>
    <mergeCell ref="Z20:Z21"/>
    <mergeCell ref="AC1:AD1"/>
    <mergeCell ref="AE1:AF1"/>
    <mergeCell ref="G1:G2"/>
    <mergeCell ref="H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D9777-25D6-432B-B9EA-C7974698598A}">
  <dimension ref="A1:H838"/>
  <sheetViews>
    <sheetView topLeftCell="A10" workbookViewId="0">
      <selection activeCell="D22" sqref="D22"/>
    </sheetView>
  </sheetViews>
  <sheetFormatPr defaultRowHeight="15.75"/>
  <cols>
    <col min="1" max="1" width="68.28515625" style="2" customWidth="1"/>
    <col min="2" max="2" width="36" style="2" customWidth="1"/>
    <col min="3" max="3" width="14" style="7" customWidth="1"/>
    <col min="4" max="4" width="14.28515625" style="7" customWidth="1"/>
    <col min="5" max="5" width="11.140625" style="7" customWidth="1"/>
    <col min="6" max="6" width="18.140625" style="7" customWidth="1"/>
    <col min="7" max="8" width="6.42578125" style="7" customWidth="1"/>
    <col min="9" max="16384" width="9.140625" style="2"/>
  </cols>
  <sheetData>
    <row r="1" spans="1:8" ht="21" customHeight="1">
      <c r="A1" s="40"/>
      <c r="B1" s="40"/>
      <c r="C1" s="41"/>
      <c r="D1" s="40"/>
      <c r="E1" s="40"/>
      <c r="F1" s="40"/>
      <c r="G1" s="350" t="s">
        <v>2</v>
      </c>
      <c r="H1" s="350"/>
    </row>
    <row r="2" spans="1:8" ht="34.5" customHeight="1" thickBot="1">
      <c r="A2" s="12" t="s">
        <v>7</v>
      </c>
      <c r="B2" s="13" t="s">
        <v>36</v>
      </c>
      <c r="C2" s="14" t="s">
        <v>39</v>
      </c>
      <c r="D2" s="15" t="s">
        <v>35</v>
      </c>
      <c r="E2" s="15" t="s">
        <v>34</v>
      </c>
      <c r="F2" s="15" t="s">
        <v>8</v>
      </c>
      <c r="G2" s="16" t="s">
        <v>31</v>
      </c>
      <c r="H2" s="16" t="s">
        <v>32</v>
      </c>
    </row>
    <row r="3" spans="1:8" ht="21" customHeight="1">
      <c r="A3" s="82" t="s">
        <v>94</v>
      </c>
      <c r="B3" s="71" t="s">
        <v>50</v>
      </c>
      <c r="C3" s="36">
        <v>1</v>
      </c>
      <c r="D3" s="73">
        <v>10</v>
      </c>
      <c r="E3" s="74">
        <v>5</v>
      </c>
      <c r="F3" s="71" t="s">
        <v>46</v>
      </c>
      <c r="G3" s="73">
        <v>8</v>
      </c>
      <c r="H3" s="83">
        <v>174</v>
      </c>
    </row>
    <row r="4" spans="1:8" ht="21" customHeight="1">
      <c r="A4" s="80" t="s">
        <v>97</v>
      </c>
      <c r="B4" s="42" t="s">
        <v>50</v>
      </c>
      <c r="C4" s="1">
        <v>1</v>
      </c>
      <c r="D4" s="43">
        <v>10</v>
      </c>
      <c r="E4" s="63">
        <v>4</v>
      </c>
      <c r="F4" s="42" t="s">
        <v>46</v>
      </c>
      <c r="G4" s="43">
        <v>8</v>
      </c>
      <c r="H4" s="84">
        <v>161</v>
      </c>
    </row>
    <row r="5" spans="1:8" ht="21" customHeight="1" thickBot="1">
      <c r="A5" s="24" t="s">
        <v>30</v>
      </c>
      <c r="B5" s="25" t="s">
        <v>50</v>
      </c>
      <c r="C5" s="26">
        <f t="shared" ref="C5:E5" si="0">SUM(C3:C4)</f>
        <v>2</v>
      </c>
      <c r="D5" s="26">
        <f t="shared" si="0"/>
        <v>20</v>
      </c>
      <c r="E5" s="26">
        <f t="shared" si="0"/>
        <v>9</v>
      </c>
      <c r="F5" s="29"/>
      <c r="G5" s="27">
        <f>SUM(G3:G4)</f>
        <v>16</v>
      </c>
      <c r="H5" s="81">
        <f t="shared" ref="H5" si="1">SUM(H3:H4)</f>
        <v>335</v>
      </c>
    </row>
    <row r="6" spans="1:8" ht="21" customHeight="1">
      <c r="A6" s="82" t="s">
        <v>55</v>
      </c>
      <c r="B6" s="71" t="s">
        <v>43</v>
      </c>
      <c r="C6" s="36">
        <v>1</v>
      </c>
      <c r="D6" s="73">
        <v>1</v>
      </c>
      <c r="E6" s="87">
        <v>3</v>
      </c>
      <c r="F6" s="71" t="s">
        <v>9</v>
      </c>
      <c r="G6" s="73">
        <v>3</v>
      </c>
      <c r="H6" s="83">
        <v>34</v>
      </c>
    </row>
    <row r="7" spans="1:8" ht="21" customHeight="1">
      <c r="A7" s="80" t="s">
        <v>56</v>
      </c>
      <c r="B7" s="42" t="s">
        <v>43</v>
      </c>
      <c r="C7" s="1">
        <v>1</v>
      </c>
      <c r="D7" s="43">
        <v>5</v>
      </c>
      <c r="E7" s="86">
        <v>3</v>
      </c>
      <c r="F7" s="42" t="s">
        <v>9</v>
      </c>
      <c r="G7" s="43">
        <v>3</v>
      </c>
      <c r="H7" s="84">
        <v>19</v>
      </c>
    </row>
    <row r="8" spans="1:8" ht="21" customHeight="1">
      <c r="A8" s="80" t="s">
        <v>54</v>
      </c>
      <c r="B8" s="42" t="s">
        <v>42</v>
      </c>
      <c r="C8" s="1">
        <v>1</v>
      </c>
      <c r="D8" s="43">
        <v>1</v>
      </c>
      <c r="E8" s="86">
        <v>6</v>
      </c>
      <c r="F8" s="42" t="s">
        <v>9</v>
      </c>
      <c r="G8" s="43">
        <v>6</v>
      </c>
      <c r="H8" s="84">
        <v>222</v>
      </c>
    </row>
    <row r="9" spans="1:8" ht="21" customHeight="1" thickBot="1">
      <c r="A9" s="24" t="s">
        <v>30</v>
      </c>
      <c r="B9" s="25" t="s">
        <v>117</v>
      </c>
      <c r="C9" s="26">
        <f t="shared" ref="C9:E9" si="2">SUM(C6:C8)</f>
        <v>3</v>
      </c>
      <c r="D9" s="26">
        <f t="shared" si="2"/>
        <v>7</v>
      </c>
      <c r="E9" s="26">
        <f t="shared" si="2"/>
        <v>12</v>
      </c>
      <c r="F9" s="29"/>
      <c r="G9" s="27">
        <f>SUM(G6:G8)</f>
        <v>12</v>
      </c>
      <c r="H9" s="81">
        <f>SUM(H6:H8)</f>
        <v>275</v>
      </c>
    </row>
    <row r="10" spans="1:8" ht="21" customHeight="1">
      <c r="A10" s="82" t="s">
        <v>102</v>
      </c>
      <c r="B10" s="71" t="s">
        <v>53</v>
      </c>
      <c r="C10" s="36">
        <v>1</v>
      </c>
      <c r="D10" s="73">
        <v>2</v>
      </c>
      <c r="E10" s="87">
        <v>2</v>
      </c>
      <c r="F10" s="71" t="s">
        <v>9</v>
      </c>
      <c r="G10" s="73">
        <v>2</v>
      </c>
      <c r="H10" s="83">
        <v>29</v>
      </c>
    </row>
    <row r="11" spans="1:8" ht="21" customHeight="1">
      <c r="A11" s="80" t="s">
        <v>103</v>
      </c>
      <c r="B11" s="42" t="s">
        <v>53</v>
      </c>
      <c r="C11" s="1">
        <v>1</v>
      </c>
      <c r="D11" s="43">
        <v>3</v>
      </c>
      <c r="E11" s="86">
        <v>4</v>
      </c>
      <c r="F11" s="42" t="s">
        <v>9</v>
      </c>
      <c r="G11" s="43">
        <v>2</v>
      </c>
      <c r="H11" s="84">
        <v>19</v>
      </c>
    </row>
    <row r="12" spans="1:8" ht="21" customHeight="1">
      <c r="A12" s="80" t="s">
        <v>101</v>
      </c>
      <c r="B12" s="42" t="s">
        <v>53</v>
      </c>
      <c r="C12" s="1">
        <v>1</v>
      </c>
      <c r="D12" s="43">
        <v>5</v>
      </c>
      <c r="E12" s="86">
        <v>3</v>
      </c>
      <c r="F12" s="42" t="s">
        <v>9</v>
      </c>
      <c r="G12" s="43">
        <v>3</v>
      </c>
      <c r="H12" s="84">
        <v>42</v>
      </c>
    </row>
    <row r="13" spans="1:8" ht="21" customHeight="1" thickBot="1">
      <c r="A13" s="24" t="s">
        <v>30</v>
      </c>
      <c r="B13" s="25" t="s">
        <v>116</v>
      </c>
      <c r="C13" s="26">
        <f t="shared" ref="C13:E13" si="3">SUM(C10:C12)</f>
        <v>3</v>
      </c>
      <c r="D13" s="26">
        <f t="shared" si="3"/>
        <v>10</v>
      </c>
      <c r="E13" s="26">
        <f t="shared" si="3"/>
        <v>9</v>
      </c>
      <c r="F13" s="29"/>
      <c r="G13" s="27">
        <f>SUM(G10:G12)</f>
        <v>7</v>
      </c>
      <c r="H13" s="81">
        <f>SUM(H10:H12)</f>
        <v>90</v>
      </c>
    </row>
    <row r="14" spans="1:8" ht="21" customHeight="1" thickBot="1"/>
    <row r="15" spans="1:8" s="46" customFormat="1" ht="21" customHeight="1">
      <c r="A15" s="325" t="s">
        <v>119</v>
      </c>
      <c r="B15" s="326"/>
      <c r="C15" s="54">
        <f t="shared" ref="C15:H15" si="4">C5</f>
        <v>2</v>
      </c>
      <c r="D15" s="54">
        <f t="shared" si="4"/>
        <v>20</v>
      </c>
      <c r="E15" s="54">
        <f t="shared" si="4"/>
        <v>9</v>
      </c>
      <c r="F15" s="54"/>
      <c r="G15" s="54">
        <f t="shared" si="4"/>
        <v>16</v>
      </c>
      <c r="H15" s="55">
        <f t="shared" si="4"/>
        <v>335</v>
      </c>
    </row>
    <row r="16" spans="1:8" s="46" customFormat="1" ht="21" customHeight="1">
      <c r="A16" s="327" t="s">
        <v>120</v>
      </c>
      <c r="B16" s="328"/>
      <c r="C16" s="56">
        <f t="shared" ref="C16:H16" si="5">C9+C13</f>
        <v>6</v>
      </c>
      <c r="D16" s="56">
        <f t="shared" si="5"/>
        <v>17</v>
      </c>
      <c r="E16" s="56">
        <f t="shared" si="5"/>
        <v>21</v>
      </c>
      <c r="F16" s="56"/>
      <c r="G16" s="56">
        <f t="shared" si="5"/>
        <v>19</v>
      </c>
      <c r="H16" s="57">
        <f t="shared" si="5"/>
        <v>365</v>
      </c>
    </row>
    <row r="17" spans="1:8" s="46" customFormat="1" ht="21" customHeight="1" thickBot="1">
      <c r="A17" s="329" t="s">
        <v>121</v>
      </c>
      <c r="B17" s="330"/>
      <c r="C17" s="58">
        <f t="shared" ref="C17:H17" si="6">SUM(C15:C16)</f>
        <v>8</v>
      </c>
      <c r="D17" s="58">
        <f t="shared" si="6"/>
        <v>37</v>
      </c>
      <c r="E17" s="58">
        <f t="shared" si="6"/>
        <v>30</v>
      </c>
      <c r="F17" s="58"/>
      <c r="G17" s="58">
        <f t="shared" si="6"/>
        <v>35</v>
      </c>
      <c r="H17" s="59">
        <f t="shared" si="6"/>
        <v>700</v>
      </c>
    </row>
    <row r="18" spans="1:8" ht="21" customHeight="1"/>
    <row r="19" spans="1:8" ht="21" customHeight="1"/>
    <row r="20" spans="1:8" ht="21" customHeight="1"/>
    <row r="21" spans="1:8" ht="21" customHeight="1"/>
    <row r="22" spans="1:8" ht="21" customHeight="1"/>
    <row r="23" spans="1:8" ht="21" customHeight="1"/>
    <row r="24" spans="1:8" ht="21" customHeight="1"/>
    <row r="25" spans="1:8" ht="21" customHeight="1"/>
    <row r="26" spans="1:8" ht="21" customHeight="1"/>
    <row r="27" spans="1:8" ht="21" customHeight="1"/>
    <row r="28" spans="1:8" ht="21" customHeight="1"/>
    <row r="29" spans="1:8" ht="21" customHeight="1"/>
    <row r="30" spans="1:8" ht="21" customHeight="1"/>
    <row r="31" spans="1:8" ht="21" customHeight="1"/>
    <row r="32" spans="1:8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</sheetData>
  <mergeCells count="4">
    <mergeCell ref="A15:B15"/>
    <mergeCell ref="A16:B16"/>
    <mergeCell ref="A17:B17"/>
    <mergeCell ref="G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B882D-5E33-4934-9024-3C6EFA4ADA35}">
  <dimension ref="A1:R859"/>
  <sheetViews>
    <sheetView topLeftCell="A19" workbookViewId="0">
      <selection activeCell="H26" sqref="H26"/>
    </sheetView>
  </sheetViews>
  <sheetFormatPr defaultRowHeight="15.75"/>
  <cols>
    <col min="1" max="1" width="39.85546875" style="46" customWidth="1"/>
    <col min="2" max="2" width="11.85546875" style="46" customWidth="1"/>
    <col min="3" max="3" width="8.140625" style="53" customWidth="1"/>
    <col min="4" max="4" width="7.42578125" style="53" customWidth="1"/>
    <col min="5" max="5" width="7.5703125" style="53" customWidth="1"/>
    <col min="6" max="6" width="14.42578125" style="53" customWidth="1"/>
    <col min="7" max="16" width="6.42578125" style="53" customWidth="1"/>
    <col min="17" max="18" width="6.42578125" style="7" customWidth="1"/>
    <col min="19" max="16384" width="9.140625" style="46"/>
  </cols>
  <sheetData>
    <row r="1" spans="1:18" ht="21" customHeight="1">
      <c r="A1" s="44"/>
      <c r="B1" s="44"/>
      <c r="C1" s="45"/>
      <c r="D1" s="44"/>
      <c r="E1" s="45"/>
      <c r="F1" s="44"/>
      <c r="G1" s="352" t="s">
        <v>2</v>
      </c>
      <c r="H1" s="352"/>
      <c r="I1" s="352" t="s">
        <v>107</v>
      </c>
      <c r="J1" s="352"/>
      <c r="K1" s="352" t="s">
        <v>108</v>
      </c>
      <c r="L1" s="352"/>
      <c r="M1" s="352" t="s">
        <v>109</v>
      </c>
      <c r="N1" s="352"/>
      <c r="O1" s="352" t="s">
        <v>110</v>
      </c>
      <c r="P1" s="352"/>
      <c r="Q1" s="351" t="s">
        <v>30</v>
      </c>
      <c r="R1" s="351"/>
    </row>
    <row r="2" spans="1:18" ht="34.5" customHeight="1" thickBot="1">
      <c r="A2" s="65" t="s">
        <v>7</v>
      </c>
      <c r="B2" s="66" t="s">
        <v>36</v>
      </c>
      <c r="C2" s="61" t="s">
        <v>39</v>
      </c>
      <c r="D2" s="65" t="s">
        <v>35</v>
      </c>
      <c r="E2" s="61" t="s">
        <v>34</v>
      </c>
      <c r="F2" s="65" t="s">
        <v>8</v>
      </c>
      <c r="G2" s="61" t="s">
        <v>31</v>
      </c>
      <c r="H2" s="61" t="s">
        <v>32</v>
      </c>
      <c r="I2" s="61" t="s">
        <v>31</v>
      </c>
      <c r="J2" s="61" t="s">
        <v>32</v>
      </c>
      <c r="K2" s="61" t="s">
        <v>31</v>
      </c>
      <c r="L2" s="61" t="s">
        <v>32</v>
      </c>
      <c r="M2" s="61" t="s">
        <v>31</v>
      </c>
      <c r="N2" s="61" t="s">
        <v>32</v>
      </c>
      <c r="O2" s="61" t="s">
        <v>31</v>
      </c>
      <c r="P2" s="61" t="s">
        <v>32</v>
      </c>
      <c r="Q2" s="16" t="s">
        <v>31</v>
      </c>
      <c r="R2" s="16" t="s">
        <v>32</v>
      </c>
    </row>
    <row r="3" spans="1:18" ht="21" customHeight="1">
      <c r="A3" s="70" t="s">
        <v>84</v>
      </c>
      <c r="B3" s="71" t="s">
        <v>44</v>
      </c>
      <c r="C3" s="72">
        <v>1</v>
      </c>
      <c r="D3" s="73">
        <v>11</v>
      </c>
      <c r="E3" s="74">
        <v>11</v>
      </c>
      <c r="F3" s="71" t="s">
        <v>9</v>
      </c>
      <c r="G3" s="73">
        <v>1</v>
      </c>
      <c r="H3" s="73">
        <v>17</v>
      </c>
      <c r="I3" s="73">
        <v>2</v>
      </c>
      <c r="J3" s="73">
        <v>52</v>
      </c>
      <c r="K3" s="73">
        <v>2</v>
      </c>
      <c r="L3" s="73">
        <v>53</v>
      </c>
      <c r="M3" s="73">
        <v>2</v>
      </c>
      <c r="N3" s="73">
        <v>43</v>
      </c>
      <c r="O3" s="73">
        <v>2</v>
      </c>
      <c r="P3" s="73">
        <v>56</v>
      </c>
      <c r="Q3" s="73">
        <f>I3+K3+M3+O3</f>
        <v>8</v>
      </c>
      <c r="R3" s="73">
        <f>J3+L3+N3+P3</f>
        <v>204</v>
      </c>
    </row>
    <row r="4" spans="1:18" ht="21" customHeight="1">
      <c r="A4" s="75" t="s">
        <v>81</v>
      </c>
      <c r="B4" s="42" t="s">
        <v>44</v>
      </c>
      <c r="C4" s="47">
        <v>1</v>
      </c>
      <c r="D4" s="43">
        <v>6</v>
      </c>
      <c r="E4" s="63">
        <v>8</v>
      </c>
      <c r="F4" s="42" t="s">
        <v>9</v>
      </c>
      <c r="G4" s="43">
        <v>0</v>
      </c>
      <c r="H4" s="43">
        <v>0</v>
      </c>
      <c r="I4" s="43">
        <v>1</v>
      </c>
      <c r="J4" s="43">
        <v>18</v>
      </c>
      <c r="K4" s="43">
        <v>1</v>
      </c>
      <c r="L4" s="43">
        <v>15</v>
      </c>
      <c r="M4" s="43">
        <v>1</v>
      </c>
      <c r="N4" s="43">
        <v>17</v>
      </c>
      <c r="O4" s="43">
        <v>1</v>
      </c>
      <c r="P4" s="43">
        <v>10</v>
      </c>
      <c r="Q4" s="43">
        <f t="shared" ref="Q4:Q31" si="0">I4+K4+M4+O4</f>
        <v>4</v>
      </c>
      <c r="R4" s="43">
        <f t="shared" ref="R4:R31" si="1">J4+L4+N4+P4</f>
        <v>60</v>
      </c>
    </row>
    <row r="5" spans="1:18" ht="21" customHeight="1">
      <c r="A5" s="75" t="s">
        <v>57</v>
      </c>
      <c r="B5" s="42" t="s">
        <v>44</v>
      </c>
      <c r="C5" s="47">
        <v>1</v>
      </c>
      <c r="D5" s="43">
        <v>14</v>
      </c>
      <c r="E5" s="63">
        <v>12</v>
      </c>
      <c r="F5" s="42" t="s">
        <v>9</v>
      </c>
      <c r="G5" s="43">
        <v>1</v>
      </c>
      <c r="H5" s="43">
        <v>0</v>
      </c>
      <c r="I5" s="43">
        <v>3</v>
      </c>
      <c r="J5" s="43">
        <v>61</v>
      </c>
      <c r="K5" s="43">
        <v>3</v>
      </c>
      <c r="L5" s="43">
        <v>77</v>
      </c>
      <c r="M5" s="43">
        <v>3</v>
      </c>
      <c r="N5" s="43">
        <v>74</v>
      </c>
      <c r="O5" s="43">
        <v>3</v>
      </c>
      <c r="P5" s="43">
        <v>77</v>
      </c>
      <c r="Q5" s="43">
        <f t="shared" si="0"/>
        <v>12</v>
      </c>
      <c r="R5" s="43">
        <f t="shared" si="1"/>
        <v>289</v>
      </c>
    </row>
    <row r="6" spans="1:18" ht="21" customHeight="1">
      <c r="A6" s="75" t="s">
        <v>59</v>
      </c>
      <c r="B6" s="42" t="s">
        <v>44</v>
      </c>
      <c r="C6" s="47">
        <v>1</v>
      </c>
      <c r="D6" s="43">
        <v>19</v>
      </c>
      <c r="E6" s="63">
        <v>11</v>
      </c>
      <c r="F6" s="42" t="s">
        <v>9</v>
      </c>
      <c r="G6" s="43">
        <v>2</v>
      </c>
      <c r="H6" s="43">
        <v>31</v>
      </c>
      <c r="I6" s="43">
        <v>4</v>
      </c>
      <c r="J6" s="43">
        <v>79</v>
      </c>
      <c r="K6" s="43">
        <v>4</v>
      </c>
      <c r="L6" s="43">
        <v>99</v>
      </c>
      <c r="M6" s="43">
        <v>4</v>
      </c>
      <c r="N6" s="43">
        <v>90</v>
      </c>
      <c r="O6" s="43">
        <v>4</v>
      </c>
      <c r="P6" s="43">
        <v>104</v>
      </c>
      <c r="Q6" s="43">
        <f t="shared" si="0"/>
        <v>16</v>
      </c>
      <c r="R6" s="43">
        <f t="shared" si="1"/>
        <v>372</v>
      </c>
    </row>
    <row r="7" spans="1:18" ht="21" customHeight="1">
      <c r="A7" s="75" t="s">
        <v>62</v>
      </c>
      <c r="B7" s="42" t="s">
        <v>44</v>
      </c>
      <c r="C7" s="47">
        <v>1</v>
      </c>
      <c r="D7" s="43">
        <v>36</v>
      </c>
      <c r="E7" s="63">
        <v>35</v>
      </c>
      <c r="F7" s="42" t="s">
        <v>9</v>
      </c>
      <c r="G7" s="43">
        <v>4</v>
      </c>
      <c r="H7" s="43">
        <v>48</v>
      </c>
      <c r="I7" s="43">
        <v>7</v>
      </c>
      <c r="J7" s="43">
        <v>196</v>
      </c>
      <c r="K7" s="43">
        <v>7</v>
      </c>
      <c r="L7" s="43">
        <v>192</v>
      </c>
      <c r="M7" s="43">
        <v>7</v>
      </c>
      <c r="N7" s="43">
        <v>200</v>
      </c>
      <c r="O7" s="43">
        <v>8</v>
      </c>
      <c r="P7" s="43">
        <v>234</v>
      </c>
      <c r="Q7" s="43">
        <f t="shared" si="0"/>
        <v>29</v>
      </c>
      <c r="R7" s="43">
        <f t="shared" si="1"/>
        <v>822</v>
      </c>
    </row>
    <row r="8" spans="1:18" ht="21" customHeight="1">
      <c r="A8" s="75" t="s">
        <v>96</v>
      </c>
      <c r="B8" s="42" t="s">
        <v>44</v>
      </c>
      <c r="C8" s="47">
        <v>1</v>
      </c>
      <c r="D8" s="43">
        <v>12</v>
      </c>
      <c r="E8" s="63">
        <v>30</v>
      </c>
      <c r="F8" s="42" t="s">
        <v>9</v>
      </c>
      <c r="G8" s="43">
        <v>2</v>
      </c>
      <c r="H8" s="43">
        <v>32</v>
      </c>
      <c r="I8" s="43">
        <v>2</v>
      </c>
      <c r="J8" s="43">
        <v>49</v>
      </c>
      <c r="K8" s="43">
        <v>2</v>
      </c>
      <c r="L8" s="43">
        <v>53</v>
      </c>
      <c r="M8" s="43">
        <v>2</v>
      </c>
      <c r="N8" s="43">
        <v>40</v>
      </c>
      <c r="O8" s="43">
        <v>3</v>
      </c>
      <c r="P8" s="43">
        <v>50</v>
      </c>
      <c r="Q8" s="43">
        <f t="shared" si="0"/>
        <v>9</v>
      </c>
      <c r="R8" s="43">
        <f t="shared" si="1"/>
        <v>192</v>
      </c>
    </row>
    <row r="9" spans="1:18" ht="21" customHeight="1">
      <c r="A9" s="75" t="s">
        <v>77</v>
      </c>
      <c r="B9" s="42" t="s">
        <v>44</v>
      </c>
      <c r="C9" s="47">
        <v>1</v>
      </c>
      <c r="D9" s="43">
        <v>5</v>
      </c>
      <c r="E9" s="63">
        <v>11</v>
      </c>
      <c r="F9" s="42" t="s">
        <v>9</v>
      </c>
      <c r="G9" s="43">
        <v>1</v>
      </c>
      <c r="H9" s="43">
        <v>19</v>
      </c>
      <c r="I9" s="43">
        <v>1</v>
      </c>
      <c r="J9" s="43">
        <v>23</v>
      </c>
      <c r="K9" s="43">
        <v>1</v>
      </c>
      <c r="L9" s="43">
        <v>24</v>
      </c>
      <c r="M9" s="43">
        <v>1</v>
      </c>
      <c r="N9" s="43">
        <v>18</v>
      </c>
      <c r="O9" s="43">
        <v>1</v>
      </c>
      <c r="P9" s="43">
        <v>33</v>
      </c>
      <c r="Q9" s="43">
        <f t="shared" si="0"/>
        <v>4</v>
      </c>
      <c r="R9" s="43">
        <f t="shared" si="1"/>
        <v>98</v>
      </c>
    </row>
    <row r="10" spans="1:18" ht="21" customHeight="1">
      <c r="A10" s="75" t="s">
        <v>75</v>
      </c>
      <c r="B10" s="42" t="s">
        <v>44</v>
      </c>
      <c r="C10" s="47">
        <v>1</v>
      </c>
      <c r="D10" s="43">
        <v>4</v>
      </c>
      <c r="E10" s="63">
        <v>14</v>
      </c>
      <c r="F10" s="42" t="s">
        <v>9</v>
      </c>
      <c r="G10" s="43">
        <v>0</v>
      </c>
      <c r="H10" s="43">
        <v>0</v>
      </c>
      <c r="I10" s="43">
        <v>1</v>
      </c>
      <c r="J10" s="43">
        <v>11</v>
      </c>
      <c r="K10" s="43">
        <v>1</v>
      </c>
      <c r="L10" s="43">
        <v>9</v>
      </c>
      <c r="M10" s="43">
        <v>1</v>
      </c>
      <c r="N10" s="43">
        <v>12</v>
      </c>
      <c r="O10" s="43">
        <v>1</v>
      </c>
      <c r="P10" s="43">
        <v>11</v>
      </c>
      <c r="Q10" s="43">
        <f t="shared" si="0"/>
        <v>4</v>
      </c>
      <c r="R10" s="43">
        <f t="shared" si="1"/>
        <v>43</v>
      </c>
    </row>
    <row r="11" spans="1:18" ht="21" customHeight="1">
      <c r="A11" s="75" t="s">
        <v>67</v>
      </c>
      <c r="B11" s="42" t="s">
        <v>44</v>
      </c>
      <c r="C11" s="47">
        <v>1</v>
      </c>
      <c r="D11" s="43">
        <v>1</v>
      </c>
      <c r="E11" s="63">
        <v>8</v>
      </c>
      <c r="F11" s="42" t="s">
        <v>9</v>
      </c>
      <c r="G11" s="43">
        <v>0</v>
      </c>
      <c r="H11" s="43">
        <v>0</v>
      </c>
      <c r="I11" s="43">
        <v>1</v>
      </c>
      <c r="J11" s="43">
        <v>4</v>
      </c>
      <c r="K11" s="43">
        <v>1</v>
      </c>
      <c r="L11" s="43">
        <v>5</v>
      </c>
      <c r="M11" s="43">
        <v>1</v>
      </c>
      <c r="N11" s="43">
        <v>8</v>
      </c>
      <c r="O11" s="43">
        <v>1</v>
      </c>
      <c r="P11" s="43">
        <v>6</v>
      </c>
      <c r="Q11" s="43">
        <f t="shared" si="0"/>
        <v>4</v>
      </c>
      <c r="R11" s="43">
        <f t="shared" si="1"/>
        <v>23</v>
      </c>
    </row>
    <row r="12" spans="1:18" ht="21" customHeight="1">
      <c r="A12" s="75" t="s">
        <v>60</v>
      </c>
      <c r="B12" s="42" t="s">
        <v>44</v>
      </c>
      <c r="C12" s="47">
        <v>1</v>
      </c>
      <c r="D12" s="43">
        <v>1</v>
      </c>
      <c r="E12" s="63">
        <v>2</v>
      </c>
      <c r="F12" s="42" t="s">
        <v>9</v>
      </c>
      <c r="G12" s="43">
        <v>0</v>
      </c>
      <c r="H12" s="43">
        <v>0</v>
      </c>
      <c r="I12" s="43">
        <v>1</v>
      </c>
      <c r="J12" s="43">
        <v>6</v>
      </c>
      <c r="K12" s="43">
        <v>1</v>
      </c>
      <c r="L12" s="43">
        <v>2</v>
      </c>
      <c r="M12" s="43">
        <v>1</v>
      </c>
      <c r="N12" s="43">
        <v>5</v>
      </c>
      <c r="O12" s="43">
        <v>1</v>
      </c>
      <c r="P12" s="43">
        <v>2</v>
      </c>
      <c r="Q12" s="43">
        <f t="shared" si="0"/>
        <v>4</v>
      </c>
      <c r="R12" s="43">
        <f t="shared" si="1"/>
        <v>15</v>
      </c>
    </row>
    <row r="13" spans="1:18" ht="21" customHeight="1">
      <c r="A13" s="75" t="s">
        <v>73</v>
      </c>
      <c r="B13" s="42" t="s">
        <v>44</v>
      </c>
      <c r="C13" s="47">
        <v>1</v>
      </c>
      <c r="D13" s="43">
        <v>6</v>
      </c>
      <c r="E13" s="63">
        <v>12</v>
      </c>
      <c r="F13" s="42" t="s">
        <v>9</v>
      </c>
      <c r="G13" s="43">
        <v>1</v>
      </c>
      <c r="H13" s="43">
        <v>13</v>
      </c>
      <c r="I13" s="43">
        <v>1</v>
      </c>
      <c r="J13" s="43">
        <v>11</v>
      </c>
      <c r="K13" s="43">
        <v>1</v>
      </c>
      <c r="L13" s="43">
        <v>17</v>
      </c>
      <c r="M13" s="43">
        <v>1</v>
      </c>
      <c r="N13" s="43">
        <v>14</v>
      </c>
      <c r="O13" s="43">
        <v>1</v>
      </c>
      <c r="P13" s="43">
        <v>14</v>
      </c>
      <c r="Q13" s="43">
        <f t="shared" si="0"/>
        <v>4</v>
      </c>
      <c r="R13" s="43">
        <f t="shared" si="1"/>
        <v>56</v>
      </c>
    </row>
    <row r="14" spans="1:18" ht="21" customHeight="1">
      <c r="A14" s="75" t="s">
        <v>71</v>
      </c>
      <c r="B14" s="42" t="s">
        <v>44</v>
      </c>
      <c r="C14" s="47">
        <v>1</v>
      </c>
      <c r="D14" s="43">
        <v>8</v>
      </c>
      <c r="E14" s="63">
        <v>9</v>
      </c>
      <c r="F14" s="42" t="s">
        <v>46</v>
      </c>
      <c r="G14" s="43">
        <v>2</v>
      </c>
      <c r="H14" s="43">
        <v>22</v>
      </c>
      <c r="I14" s="43">
        <v>1</v>
      </c>
      <c r="J14" s="43">
        <v>20</v>
      </c>
      <c r="K14" s="43">
        <v>1</v>
      </c>
      <c r="L14" s="43">
        <v>29</v>
      </c>
      <c r="M14" s="43">
        <v>1</v>
      </c>
      <c r="N14" s="43">
        <v>18</v>
      </c>
      <c r="O14" s="43">
        <v>1</v>
      </c>
      <c r="P14" s="43">
        <v>20</v>
      </c>
      <c r="Q14" s="43">
        <f t="shared" si="0"/>
        <v>4</v>
      </c>
      <c r="R14" s="43">
        <f t="shared" si="1"/>
        <v>87</v>
      </c>
    </row>
    <row r="15" spans="1:18" ht="21" customHeight="1">
      <c r="A15" s="75" t="s">
        <v>79</v>
      </c>
      <c r="B15" s="42" t="s">
        <v>44</v>
      </c>
      <c r="C15" s="47">
        <v>1</v>
      </c>
      <c r="D15" s="43">
        <v>33</v>
      </c>
      <c r="E15" s="63">
        <v>26</v>
      </c>
      <c r="F15" s="42" t="s">
        <v>46</v>
      </c>
      <c r="G15" s="43">
        <v>4</v>
      </c>
      <c r="H15" s="43">
        <v>103</v>
      </c>
      <c r="I15" s="43">
        <v>6</v>
      </c>
      <c r="J15" s="43">
        <v>249</v>
      </c>
      <c r="K15" s="43">
        <v>6</v>
      </c>
      <c r="L15" s="43">
        <v>234</v>
      </c>
      <c r="M15" s="43">
        <v>6</v>
      </c>
      <c r="N15" s="43">
        <v>210</v>
      </c>
      <c r="O15" s="43">
        <v>6</v>
      </c>
      <c r="P15" s="43">
        <v>219</v>
      </c>
      <c r="Q15" s="43">
        <f t="shared" si="0"/>
        <v>24</v>
      </c>
      <c r="R15" s="43">
        <f t="shared" si="1"/>
        <v>912</v>
      </c>
    </row>
    <row r="16" spans="1:18" ht="21" customHeight="1">
      <c r="A16" s="75" t="s">
        <v>70</v>
      </c>
      <c r="B16" s="42" t="s">
        <v>44</v>
      </c>
      <c r="C16" s="47">
        <v>1</v>
      </c>
      <c r="D16" s="43">
        <v>9</v>
      </c>
      <c r="E16" s="63">
        <v>10</v>
      </c>
      <c r="F16" s="42" t="s">
        <v>9</v>
      </c>
      <c r="G16" s="43">
        <v>0</v>
      </c>
      <c r="H16" s="43">
        <v>0</v>
      </c>
      <c r="I16" s="43">
        <v>2</v>
      </c>
      <c r="J16" s="43">
        <v>44</v>
      </c>
      <c r="K16" s="43">
        <v>2</v>
      </c>
      <c r="L16" s="43">
        <v>43</v>
      </c>
      <c r="M16" s="43">
        <v>2</v>
      </c>
      <c r="N16" s="43">
        <v>49</v>
      </c>
      <c r="O16" s="43">
        <v>2</v>
      </c>
      <c r="P16" s="43">
        <v>42</v>
      </c>
      <c r="Q16" s="43">
        <f t="shared" si="0"/>
        <v>8</v>
      </c>
      <c r="R16" s="43">
        <f t="shared" si="1"/>
        <v>178</v>
      </c>
    </row>
    <row r="17" spans="1:18" ht="21" customHeight="1">
      <c r="A17" s="75" t="s">
        <v>89</v>
      </c>
      <c r="B17" s="42" t="s">
        <v>44</v>
      </c>
      <c r="C17" s="47">
        <v>1</v>
      </c>
      <c r="D17" s="43">
        <v>6</v>
      </c>
      <c r="E17" s="63">
        <v>17</v>
      </c>
      <c r="F17" s="42" t="s">
        <v>9</v>
      </c>
      <c r="G17" s="43">
        <v>0</v>
      </c>
      <c r="H17" s="43">
        <v>0</v>
      </c>
      <c r="I17" s="43">
        <v>2</v>
      </c>
      <c r="J17" s="43">
        <v>22</v>
      </c>
      <c r="K17" s="43">
        <v>2</v>
      </c>
      <c r="L17" s="43">
        <v>23</v>
      </c>
      <c r="M17" s="43">
        <v>3</v>
      </c>
      <c r="N17" s="43">
        <v>29</v>
      </c>
      <c r="O17" s="43">
        <v>2</v>
      </c>
      <c r="P17" s="43">
        <v>21</v>
      </c>
      <c r="Q17" s="43">
        <f t="shared" si="0"/>
        <v>9</v>
      </c>
      <c r="R17" s="43">
        <f t="shared" si="1"/>
        <v>95</v>
      </c>
    </row>
    <row r="18" spans="1:18" ht="21" customHeight="1">
      <c r="A18" s="75" t="s">
        <v>91</v>
      </c>
      <c r="B18" s="42" t="s">
        <v>44</v>
      </c>
      <c r="C18" s="47">
        <v>1</v>
      </c>
      <c r="D18" s="43">
        <v>6</v>
      </c>
      <c r="E18" s="64"/>
      <c r="F18" s="42" t="s">
        <v>9</v>
      </c>
      <c r="G18" s="43">
        <v>0</v>
      </c>
      <c r="H18" s="43">
        <v>0</v>
      </c>
      <c r="I18" s="43">
        <v>1</v>
      </c>
      <c r="J18" s="43">
        <v>24</v>
      </c>
      <c r="K18" s="43">
        <v>1</v>
      </c>
      <c r="L18" s="43">
        <v>18</v>
      </c>
      <c r="M18" s="43">
        <v>1</v>
      </c>
      <c r="N18" s="43">
        <v>22</v>
      </c>
      <c r="O18" s="43">
        <v>1</v>
      </c>
      <c r="P18" s="43">
        <v>16</v>
      </c>
      <c r="Q18" s="43">
        <f t="shared" si="0"/>
        <v>4</v>
      </c>
      <c r="R18" s="43">
        <f t="shared" si="1"/>
        <v>80</v>
      </c>
    </row>
    <row r="19" spans="1:18" ht="21" customHeight="1">
      <c r="A19" s="75" t="s">
        <v>63</v>
      </c>
      <c r="B19" s="42" t="s">
        <v>44</v>
      </c>
      <c r="C19" s="47">
        <v>1</v>
      </c>
      <c r="D19" s="43">
        <v>22</v>
      </c>
      <c r="E19" s="63">
        <v>39</v>
      </c>
      <c r="F19" s="42" t="s">
        <v>9</v>
      </c>
      <c r="G19" s="43">
        <v>2</v>
      </c>
      <c r="H19" s="43">
        <v>40</v>
      </c>
      <c r="I19" s="43">
        <v>5</v>
      </c>
      <c r="J19" s="43">
        <v>64</v>
      </c>
      <c r="K19" s="43">
        <v>6</v>
      </c>
      <c r="L19" s="43">
        <v>76</v>
      </c>
      <c r="M19" s="43">
        <v>6</v>
      </c>
      <c r="N19" s="43">
        <v>68</v>
      </c>
      <c r="O19" s="43">
        <v>6</v>
      </c>
      <c r="P19" s="43">
        <v>74</v>
      </c>
      <c r="Q19" s="43">
        <f t="shared" si="0"/>
        <v>23</v>
      </c>
      <c r="R19" s="43">
        <f t="shared" si="1"/>
        <v>282</v>
      </c>
    </row>
    <row r="20" spans="1:18" ht="21" customHeight="1">
      <c r="A20" s="75" t="s">
        <v>68</v>
      </c>
      <c r="B20" s="42" t="s">
        <v>44</v>
      </c>
      <c r="C20" s="47">
        <v>1</v>
      </c>
      <c r="D20" s="43">
        <v>38</v>
      </c>
      <c r="E20" s="63">
        <v>29</v>
      </c>
      <c r="F20" s="42" t="s">
        <v>9</v>
      </c>
      <c r="G20" s="43">
        <v>6</v>
      </c>
      <c r="H20" s="43">
        <v>156</v>
      </c>
      <c r="I20" s="43">
        <v>6</v>
      </c>
      <c r="J20" s="43">
        <v>220</v>
      </c>
      <c r="K20" s="43">
        <v>6</v>
      </c>
      <c r="L20" s="43">
        <v>242</v>
      </c>
      <c r="M20" s="43">
        <v>6</v>
      </c>
      <c r="N20" s="43">
        <v>227</v>
      </c>
      <c r="O20" s="43">
        <v>7</v>
      </c>
      <c r="P20" s="43">
        <v>241</v>
      </c>
      <c r="Q20" s="43">
        <f t="shared" si="0"/>
        <v>25</v>
      </c>
      <c r="R20" s="43">
        <f t="shared" si="1"/>
        <v>930</v>
      </c>
    </row>
    <row r="21" spans="1:18" ht="21" customHeight="1">
      <c r="A21" s="75" t="s">
        <v>65</v>
      </c>
      <c r="B21" s="42" t="s">
        <v>44</v>
      </c>
      <c r="C21" s="47">
        <v>1</v>
      </c>
      <c r="D21" s="43">
        <v>29</v>
      </c>
      <c r="E21" s="63">
        <v>6</v>
      </c>
      <c r="F21" s="42" t="s">
        <v>46</v>
      </c>
      <c r="G21" s="43">
        <v>0</v>
      </c>
      <c r="H21" s="43">
        <v>0</v>
      </c>
      <c r="I21" s="43">
        <v>6</v>
      </c>
      <c r="J21" s="43">
        <v>143</v>
      </c>
      <c r="K21" s="43">
        <v>6</v>
      </c>
      <c r="L21" s="43">
        <v>164</v>
      </c>
      <c r="M21" s="43">
        <v>6</v>
      </c>
      <c r="N21" s="43">
        <v>178</v>
      </c>
      <c r="O21" s="43">
        <v>6</v>
      </c>
      <c r="P21" s="43">
        <v>165</v>
      </c>
      <c r="Q21" s="43">
        <f t="shared" si="0"/>
        <v>24</v>
      </c>
      <c r="R21" s="43">
        <f t="shared" si="1"/>
        <v>650</v>
      </c>
    </row>
    <row r="22" spans="1:18" ht="21" customHeight="1" thickBot="1">
      <c r="A22" s="48" t="s">
        <v>30</v>
      </c>
      <c r="B22" s="49" t="s">
        <v>44</v>
      </c>
      <c r="C22" s="50">
        <f t="shared" ref="C22:E22" si="2">SUM(C3:C21)</f>
        <v>19</v>
      </c>
      <c r="D22" s="50">
        <f t="shared" si="2"/>
        <v>266</v>
      </c>
      <c r="E22" s="50">
        <f t="shared" si="2"/>
        <v>290</v>
      </c>
      <c r="F22" s="50"/>
      <c r="G22" s="60">
        <f>SUM(G3:G21)</f>
        <v>26</v>
      </c>
      <c r="H22" s="60">
        <f t="shared" ref="H22:O22" si="3">SUM(H3:H21)</f>
        <v>481</v>
      </c>
      <c r="I22" s="60">
        <f t="shared" si="3"/>
        <v>53</v>
      </c>
      <c r="J22" s="60">
        <f t="shared" si="3"/>
        <v>1296</v>
      </c>
      <c r="K22" s="60">
        <f t="shared" si="3"/>
        <v>54</v>
      </c>
      <c r="L22" s="60">
        <f t="shared" si="3"/>
        <v>1375</v>
      </c>
      <c r="M22" s="60">
        <f t="shared" si="3"/>
        <v>55</v>
      </c>
      <c r="N22" s="60">
        <f t="shared" si="3"/>
        <v>1322</v>
      </c>
      <c r="O22" s="60">
        <f t="shared" si="3"/>
        <v>57</v>
      </c>
      <c r="P22" s="60">
        <f>SUM(P3:P21)</f>
        <v>1395</v>
      </c>
      <c r="Q22" s="60">
        <f t="shared" si="0"/>
        <v>219</v>
      </c>
      <c r="R22" s="60">
        <f t="shared" si="1"/>
        <v>5388</v>
      </c>
    </row>
    <row r="23" spans="1:18" ht="21" customHeight="1">
      <c r="A23" s="70" t="s">
        <v>87</v>
      </c>
      <c r="B23" s="71" t="s">
        <v>47</v>
      </c>
      <c r="C23" s="72">
        <v>1</v>
      </c>
      <c r="D23" s="73">
        <v>3</v>
      </c>
      <c r="E23" s="74">
        <v>16</v>
      </c>
      <c r="F23" s="71" t="s">
        <v>9</v>
      </c>
      <c r="G23" s="73">
        <v>0</v>
      </c>
      <c r="H23" s="73">
        <v>0</v>
      </c>
      <c r="I23" s="73">
        <v>2</v>
      </c>
      <c r="J23" s="73">
        <v>8</v>
      </c>
      <c r="K23" s="73">
        <v>1</v>
      </c>
      <c r="L23" s="73">
        <v>4</v>
      </c>
      <c r="M23" s="73">
        <v>1</v>
      </c>
      <c r="N23" s="73">
        <v>4</v>
      </c>
      <c r="O23" s="73">
        <v>1</v>
      </c>
      <c r="P23" s="73">
        <v>6</v>
      </c>
      <c r="Q23" s="73">
        <f t="shared" si="0"/>
        <v>5</v>
      </c>
      <c r="R23" s="73">
        <f t="shared" si="1"/>
        <v>22</v>
      </c>
    </row>
    <row r="24" spans="1:18" ht="21" customHeight="1" thickBot="1">
      <c r="A24" s="48" t="s">
        <v>30</v>
      </c>
      <c r="B24" s="49" t="s">
        <v>47</v>
      </c>
      <c r="C24" s="50">
        <f t="shared" ref="C24:E24" si="4">SUM(C23)</f>
        <v>1</v>
      </c>
      <c r="D24" s="50">
        <f t="shared" si="4"/>
        <v>3</v>
      </c>
      <c r="E24" s="50">
        <f t="shared" si="4"/>
        <v>16</v>
      </c>
      <c r="F24" s="52"/>
      <c r="G24" s="51">
        <f>SUM(G23)</f>
        <v>0</v>
      </c>
      <c r="H24" s="51">
        <f t="shared" ref="H24:P24" si="5">SUM(H23)</f>
        <v>0</v>
      </c>
      <c r="I24" s="51">
        <f t="shared" si="5"/>
        <v>2</v>
      </c>
      <c r="J24" s="51">
        <f t="shared" si="5"/>
        <v>8</v>
      </c>
      <c r="K24" s="51">
        <f t="shared" si="5"/>
        <v>1</v>
      </c>
      <c r="L24" s="51">
        <f t="shared" si="5"/>
        <v>4</v>
      </c>
      <c r="M24" s="51">
        <f t="shared" si="5"/>
        <v>1</v>
      </c>
      <c r="N24" s="51">
        <f t="shared" si="5"/>
        <v>4</v>
      </c>
      <c r="O24" s="51">
        <f t="shared" si="5"/>
        <v>1</v>
      </c>
      <c r="P24" s="51">
        <f t="shared" si="5"/>
        <v>6</v>
      </c>
      <c r="Q24" s="51">
        <f t="shared" si="0"/>
        <v>5</v>
      </c>
      <c r="R24" s="51">
        <f t="shared" si="1"/>
        <v>22</v>
      </c>
    </row>
    <row r="25" spans="1:18" ht="21" customHeight="1">
      <c r="A25" s="70" t="s">
        <v>98</v>
      </c>
      <c r="B25" s="71" t="s">
        <v>51</v>
      </c>
      <c r="C25" s="72">
        <v>1</v>
      </c>
      <c r="D25" s="73">
        <v>27</v>
      </c>
      <c r="E25" s="76">
        <v>26</v>
      </c>
      <c r="F25" s="71" t="s">
        <v>9</v>
      </c>
      <c r="G25" s="73">
        <v>7</v>
      </c>
      <c r="H25" s="73">
        <v>114</v>
      </c>
      <c r="I25" s="73">
        <v>2</v>
      </c>
      <c r="J25" s="73">
        <v>32</v>
      </c>
      <c r="K25" s="73">
        <v>2</v>
      </c>
      <c r="L25" s="73">
        <v>30</v>
      </c>
      <c r="M25" s="73">
        <v>1</v>
      </c>
      <c r="N25" s="73">
        <v>15</v>
      </c>
      <c r="O25" s="73">
        <v>2</v>
      </c>
      <c r="P25" s="73">
        <v>34</v>
      </c>
      <c r="Q25" s="73">
        <f t="shared" si="0"/>
        <v>7</v>
      </c>
      <c r="R25" s="73">
        <f t="shared" si="1"/>
        <v>111</v>
      </c>
    </row>
    <row r="26" spans="1:18" ht="21" customHeight="1">
      <c r="A26" s="75" t="s">
        <v>104</v>
      </c>
      <c r="B26" s="42" t="s">
        <v>51</v>
      </c>
      <c r="C26" s="47">
        <v>1</v>
      </c>
      <c r="D26" s="43">
        <v>9</v>
      </c>
      <c r="E26" s="64">
        <v>8</v>
      </c>
      <c r="F26" s="42" t="s">
        <v>9</v>
      </c>
      <c r="G26" s="43">
        <v>1</v>
      </c>
      <c r="H26" s="43">
        <v>20</v>
      </c>
      <c r="I26" s="43">
        <v>2</v>
      </c>
      <c r="J26" s="43">
        <v>16</v>
      </c>
      <c r="K26" s="43">
        <v>2</v>
      </c>
      <c r="L26" s="43">
        <v>22</v>
      </c>
      <c r="M26" s="43">
        <v>1</v>
      </c>
      <c r="N26" s="43">
        <v>21</v>
      </c>
      <c r="O26" s="43">
        <v>1</v>
      </c>
      <c r="P26" s="43">
        <v>13</v>
      </c>
      <c r="Q26" s="43">
        <f t="shared" si="0"/>
        <v>6</v>
      </c>
      <c r="R26" s="43">
        <f t="shared" si="1"/>
        <v>72</v>
      </c>
    </row>
    <row r="27" spans="1:18" ht="21" customHeight="1" thickBot="1">
      <c r="A27" s="48" t="s">
        <v>30</v>
      </c>
      <c r="B27" s="49" t="s">
        <v>115</v>
      </c>
      <c r="C27" s="50">
        <f t="shared" ref="C27:E27" si="6">SUM(C25:C26)</f>
        <v>2</v>
      </c>
      <c r="D27" s="50">
        <f t="shared" si="6"/>
        <v>36</v>
      </c>
      <c r="E27" s="50">
        <f t="shared" si="6"/>
        <v>34</v>
      </c>
      <c r="F27" s="52"/>
      <c r="G27" s="51">
        <f>SUM(G25:G26)</f>
        <v>8</v>
      </c>
      <c r="H27" s="51">
        <f t="shared" ref="H27:P27" si="7">SUM(H25:H26)</f>
        <v>134</v>
      </c>
      <c r="I27" s="51">
        <f t="shared" si="7"/>
        <v>4</v>
      </c>
      <c r="J27" s="51">
        <f t="shared" si="7"/>
        <v>48</v>
      </c>
      <c r="K27" s="51">
        <f t="shared" si="7"/>
        <v>4</v>
      </c>
      <c r="L27" s="51">
        <f t="shared" si="7"/>
        <v>52</v>
      </c>
      <c r="M27" s="51">
        <f t="shared" si="7"/>
        <v>2</v>
      </c>
      <c r="N27" s="51">
        <f t="shared" si="7"/>
        <v>36</v>
      </c>
      <c r="O27" s="51">
        <f t="shared" si="7"/>
        <v>3</v>
      </c>
      <c r="P27" s="51">
        <f t="shared" si="7"/>
        <v>47</v>
      </c>
      <c r="Q27" s="51">
        <f t="shared" si="0"/>
        <v>13</v>
      </c>
      <c r="R27" s="51">
        <f t="shared" si="1"/>
        <v>183</v>
      </c>
    </row>
    <row r="28" spans="1:18" ht="21" customHeight="1" thickBot="1">
      <c r="Q28" s="53">
        <f t="shared" si="0"/>
        <v>0</v>
      </c>
      <c r="R28" s="53">
        <f t="shared" si="1"/>
        <v>0</v>
      </c>
    </row>
    <row r="29" spans="1:18" ht="21" customHeight="1">
      <c r="A29" s="325" t="s">
        <v>122</v>
      </c>
      <c r="B29" s="326"/>
      <c r="C29" s="54">
        <f t="shared" ref="C29:E29" si="8">C22+C24</f>
        <v>20</v>
      </c>
      <c r="D29" s="54">
        <f t="shared" si="8"/>
        <v>269</v>
      </c>
      <c r="E29" s="54">
        <f t="shared" si="8"/>
        <v>306</v>
      </c>
      <c r="F29" s="54"/>
      <c r="G29" s="77">
        <f>G22+G24</f>
        <v>26</v>
      </c>
      <c r="H29" s="77">
        <f t="shared" ref="H29:P29" si="9">H22+H24</f>
        <v>481</v>
      </c>
      <c r="I29" s="77">
        <f t="shared" si="9"/>
        <v>55</v>
      </c>
      <c r="J29" s="77">
        <f t="shared" si="9"/>
        <v>1304</v>
      </c>
      <c r="K29" s="77">
        <f t="shared" si="9"/>
        <v>55</v>
      </c>
      <c r="L29" s="77">
        <f t="shared" si="9"/>
        <v>1379</v>
      </c>
      <c r="M29" s="77">
        <f t="shared" si="9"/>
        <v>56</v>
      </c>
      <c r="N29" s="77">
        <f t="shared" si="9"/>
        <v>1326</v>
      </c>
      <c r="O29" s="77">
        <f t="shared" si="9"/>
        <v>58</v>
      </c>
      <c r="P29" s="77">
        <f t="shared" si="9"/>
        <v>1401</v>
      </c>
      <c r="Q29" s="77">
        <f t="shared" si="0"/>
        <v>224</v>
      </c>
      <c r="R29" s="77">
        <f t="shared" si="1"/>
        <v>5410</v>
      </c>
    </row>
    <row r="30" spans="1:18" ht="21" customHeight="1">
      <c r="A30" s="327" t="s">
        <v>123</v>
      </c>
      <c r="B30" s="328"/>
      <c r="C30" s="56">
        <f t="shared" ref="C30:E30" si="10">C27</f>
        <v>2</v>
      </c>
      <c r="D30" s="56">
        <f t="shared" si="10"/>
        <v>36</v>
      </c>
      <c r="E30" s="56">
        <f t="shared" si="10"/>
        <v>34</v>
      </c>
      <c r="F30" s="56"/>
      <c r="G30" s="78">
        <f t="shared" ref="G30:P30" si="11">G24+G27</f>
        <v>8</v>
      </c>
      <c r="H30" s="78">
        <f t="shared" si="11"/>
        <v>134</v>
      </c>
      <c r="I30" s="78">
        <f t="shared" si="11"/>
        <v>6</v>
      </c>
      <c r="J30" s="78">
        <f t="shared" si="11"/>
        <v>56</v>
      </c>
      <c r="K30" s="78">
        <f t="shared" si="11"/>
        <v>5</v>
      </c>
      <c r="L30" s="78">
        <f t="shared" si="11"/>
        <v>56</v>
      </c>
      <c r="M30" s="78">
        <f t="shared" si="11"/>
        <v>3</v>
      </c>
      <c r="N30" s="78">
        <f t="shared" si="11"/>
        <v>40</v>
      </c>
      <c r="O30" s="78">
        <f t="shared" si="11"/>
        <v>4</v>
      </c>
      <c r="P30" s="78">
        <f t="shared" si="11"/>
        <v>53</v>
      </c>
      <c r="Q30" s="78">
        <f t="shared" si="0"/>
        <v>18</v>
      </c>
      <c r="R30" s="78">
        <f t="shared" si="1"/>
        <v>205</v>
      </c>
    </row>
    <row r="31" spans="1:18" ht="21" customHeight="1" thickBot="1">
      <c r="A31" s="329" t="s">
        <v>124</v>
      </c>
      <c r="B31" s="330"/>
      <c r="C31" s="58">
        <f>SUM(C29:C30)</f>
        <v>22</v>
      </c>
      <c r="D31" s="58">
        <f t="shared" ref="D31:E31" si="12">SUM(D29:D30)</f>
        <v>305</v>
      </c>
      <c r="E31" s="58">
        <f t="shared" si="12"/>
        <v>340</v>
      </c>
      <c r="F31" s="58"/>
      <c r="G31" s="79">
        <f t="shared" ref="G31:P31" si="13">SUM(G29:G30)</f>
        <v>34</v>
      </c>
      <c r="H31" s="79">
        <f t="shared" si="13"/>
        <v>615</v>
      </c>
      <c r="I31" s="79">
        <f t="shared" si="13"/>
        <v>61</v>
      </c>
      <c r="J31" s="79">
        <f t="shared" si="13"/>
        <v>1360</v>
      </c>
      <c r="K31" s="79">
        <f t="shared" si="13"/>
        <v>60</v>
      </c>
      <c r="L31" s="79">
        <f t="shared" si="13"/>
        <v>1435</v>
      </c>
      <c r="M31" s="79">
        <f t="shared" si="13"/>
        <v>59</v>
      </c>
      <c r="N31" s="79">
        <f t="shared" si="13"/>
        <v>1366</v>
      </c>
      <c r="O31" s="79">
        <f t="shared" si="13"/>
        <v>62</v>
      </c>
      <c r="P31" s="79">
        <f t="shared" si="13"/>
        <v>1454</v>
      </c>
      <c r="Q31" s="79">
        <f t="shared" si="0"/>
        <v>242</v>
      </c>
      <c r="R31" s="79">
        <f t="shared" si="1"/>
        <v>5615</v>
      </c>
    </row>
    <row r="32" spans="1:18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</sheetData>
  <sortState ref="A3:P26">
    <sortCondition ref="B3:B26"/>
  </sortState>
  <mergeCells count="9">
    <mergeCell ref="A29:B29"/>
    <mergeCell ref="A30:B30"/>
    <mergeCell ref="A31:B31"/>
    <mergeCell ref="Q1:R1"/>
    <mergeCell ref="G1:H1"/>
    <mergeCell ref="I1:J1"/>
    <mergeCell ref="K1:L1"/>
    <mergeCell ref="M1:N1"/>
    <mergeCell ref="O1:P1"/>
  </mergeCells>
  <phoneticPr fontId="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B2140-4434-4749-9060-8777C0921474}">
  <dimension ref="A1:R866"/>
  <sheetViews>
    <sheetView topLeftCell="A25" workbookViewId="0">
      <selection activeCell="H21" sqref="H21"/>
    </sheetView>
  </sheetViews>
  <sheetFormatPr defaultRowHeight="15.75"/>
  <cols>
    <col min="1" max="1" width="33.42578125" style="2" customWidth="1"/>
    <col min="2" max="2" width="10.5703125" style="2" customWidth="1"/>
    <col min="3" max="6" width="10.5703125" style="7" customWidth="1"/>
    <col min="7" max="12" width="6.42578125" style="7" customWidth="1"/>
    <col min="13" max="16" width="9.140625" style="7"/>
    <col min="17" max="17" width="6.42578125" style="7" customWidth="1"/>
    <col min="18" max="18" width="8.5703125" style="7" customWidth="1"/>
    <col min="19" max="16384" width="9.140625" style="2"/>
  </cols>
  <sheetData>
    <row r="1" spans="1:18" ht="21" customHeight="1">
      <c r="A1" s="40"/>
      <c r="B1" s="40"/>
      <c r="C1" s="41"/>
      <c r="D1" s="41"/>
      <c r="E1" s="41"/>
      <c r="F1" s="41"/>
      <c r="G1" s="350" t="s">
        <v>2</v>
      </c>
      <c r="H1" s="350"/>
      <c r="I1" s="350" t="s">
        <v>111</v>
      </c>
      <c r="J1" s="350"/>
      <c r="K1" s="350" t="s">
        <v>112</v>
      </c>
      <c r="L1" s="350"/>
      <c r="M1" s="350" t="s">
        <v>113</v>
      </c>
      <c r="N1" s="350"/>
      <c r="O1" s="350" t="s">
        <v>114</v>
      </c>
      <c r="P1" s="350"/>
      <c r="Q1" s="351" t="s">
        <v>30</v>
      </c>
      <c r="R1" s="351"/>
    </row>
    <row r="2" spans="1:18" ht="34.5" customHeight="1" thickBot="1">
      <c r="A2" s="12" t="s">
        <v>7</v>
      </c>
      <c r="B2" s="13" t="s">
        <v>36</v>
      </c>
      <c r="C2" s="14" t="s">
        <v>39</v>
      </c>
      <c r="D2" s="16" t="s">
        <v>35</v>
      </c>
      <c r="E2" s="16" t="s">
        <v>34</v>
      </c>
      <c r="F2" s="16" t="s">
        <v>8</v>
      </c>
      <c r="G2" s="16" t="s">
        <v>31</v>
      </c>
      <c r="H2" s="16" t="s">
        <v>32</v>
      </c>
      <c r="I2" s="16" t="s">
        <v>31</v>
      </c>
      <c r="J2" s="16" t="s">
        <v>32</v>
      </c>
      <c r="K2" s="16" t="s">
        <v>31</v>
      </c>
      <c r="L2" s="16" t="s">
        <v>32</v>
      </c>
      <c r="M2" s="16" t="s">
        <v>31</v>
      </c>
      <c r="N2" s="16" t="s">
        <v>32</v>
      </c>
      <c r="O2" s="16" t="s">
        <v>31</v>
      </c>
      <c r="P2" s="16" t="s">
        <v>32</v>
      </c>
      <c r="Q2" s="16" t="s">
        <v>31</v>
      </c>
      <c r="R2" s="16" t="s">
        <v>32</v>
      </c>
    </row>
    <row r="3" spans="1:18" ht="21" customHeight="1">
      <c r="A3" s="82" t="s">
        <v>93</v>
      </c>
      <c r="B3" s="71" t="s">
        <v>49</v>
      </c>
      <c r="C3" s="36">
        <v>1</v>
      </c>
      <c r="D3" s="73">
        <v>39</v>
      </c>
      <c r="E3" s="74">
        <v>20</v>
      </c>
      <c r="F3" s="88" t="s">
        <v>9</v>
      </c>
      <c r="G3" s="73">
        <v>0</v>
      </c>
      <c r="H3" s="73">
        <v>0</v>
      </c>
      <c r="I3" s="73">
        <v>5</v>
      </c>
      <c r="J3" s="73">
        <v>111</v>
      </c>
      <c r="K3" s="73">
        <v>5</v>
      </c>
      <c r="L3" s="73">
        <v>97</v>
      </c>
      <c r="M3" s="73">
        <v>4</v>
      </c>
      <c r="N3" s="73">
        <v>104</v>
      </c>
      <c r="O3" s="73">
        <v>7</v>
      </c>
      <c r="P3" s="83">
        <v>183</v>
      </c>
      <c r="Q3" s="73">
        <f>I3+K3+M3+O3</f>
        <v>21</v>
      </c>
      <c r="R3" s="83">
        <f>+J3+L3+N3+P3</f>
        <v>495</v>
      </c>
    </row>
    <row r="4" spans="1:18" ht="21" customHeight="1" thickBot="1">
      <c r="A4" s="24" t="s">
        <v>30</v>
      </c>
      <c r="B4" s="25" t="s">
        <v>49</v>
      </c>
      <c r="C4" s="26">
        <f t="shared" ref="C4:P4" si="0">SUM(C3:C3)</f>
        <v>1</v>
      </c>
      <c r="D4" s="26">
        <f t="shared" si="0"/>
        <v>39</v>
      </c>
      <c r="E4" s="26">
        <f t="shared" si="0"/>
        <v>20</v>
      </c>
      <c r="F4" s="26"/>
      <c r="G4" s="26">
        <f t="shared" si="0"/>
        <v>0</v>
      </c>
      <c r="H4" s="26">
        <f t="shared" si="0"/>
        <v>0</v>
      </c>
      <c r="I4" s="26">
        <f t="shared" si="0"/>
        <v>5</v>
      </c>
      <c r="J4" s="26">
        <f t="shared" si="0"/>
        <v>111</v>
      </c>
      <c r="K4" s="26">
        <f t="shared" si="0"/>
        <v>5</v>
      </c>
      <c r="L4" s="26">
        <f t="shared" si="0"/>
        <v>97</v>
      </c>
      <c r="M4" s="26">
        <f t="shared" si="0"/>
        <v>4</v>
      </c>
      <c r="N4" s="26">
        <f t="shared" si="0"/>
        <v>104</v>
      </c>
      <c r="O4" s="26">
        <f t="shared" si="0"/>
        <v>7</v>
      </c>
      <c r="P4" s="89">
        <f t="shared" si="0"/>
        <v>183</v>
      </c>
      <c r="Q4" s="26">
        <f t="shared" ref="Q4:Q33" si="1">I4+K4+M4+O4</f>
        <v>21</v>
      </c>
      <c r="R4" s="89">
        <f t="shared" ref="R4:R33" si="2">+J4+L4+N4+P4</f>
        <v>495</v>
      </c>
    </row>
    <row r="5" spans="1:18" ht="21" customHeight="1">
      <c r="A5" s="90" t="s">
        <v>83</v>
      </c>
      <c r="B5" s="67" t="s">
        <v>45</v>
      </c>
      <c r="C5" s="8">
        <v>1</v>
      </c>
      <c r="D5" s="68">
        <v>17</v>
      </c>
      <c r="E5" s="69">
        <v>9</v>
      </c>
      <c r="F5" s="92" t="s">
        <v>9</v>
      </c>
      <c r="G5" s="68">
        <v>0</v>
      </c>
      <c r="H5" s="68">
        <v>0</v>
      </c>
      <c r="I5" s="68">
        <v>2</v>
      </c>
      <c r="J5" s="68">
        <v>55</v>
      </c>
      <c r="K5" s="68">
        <v>2</v>
      </c>
      <c r="L5" s="68">
        <v>46</v>
      </c>
      <c r="M5" s="68">
        <v>2</v>
      </c>
      <c r="N5" s="68">
        <v>71</v>
      </c>
      <c r="O5" s="68">
        <v>3</v>
      </c>
      <c r="P5" s="93">
        <v>96</v>
      </c>
      <c r="Q5" s="68">
        <f t="shared" si="1"/>
        <v>9</v>
      </c>
      <c r="R5" s="93">
        <f t="shared" si="2"/>
        <v>268</v>
      </c>
    </row>
    <row r="6" spans="1:18" ht="21" customHeight="1">
      <c r="A6" s="80" t="s">
        <v>82</v>
      </c>
      <c r="B6" s="42" t="s">
        <v>45</v>
      </c>
      <c r="C6" s="1">
        <v>1</v>
      </c>
      <c r="D6" s="43">
        <v>8</v>
      </c>
      <c r="E6" s="86"/>
      <c r="F6" s="85" t="s">
        <v>9</v>
      </c>
      <c r="G6" s="43">
        <v>0</v>
      </c>
      <c r="H6" s="43">
        <v>0</v>
      </c>
      <c r="I6" s="43">
        <v>1</v>
      </c>
      <c r="J6" s="43">
        <v>12</v>
      </c>
      <c r="K6" s="43">
        <v>1</v>
      </c>
      <c r="L6" s="43">
        <v>22</v>
      </c>
      <c r="M6" s="43">
        <v>1</v>
      </c>
      <c r="N6" s="43">
        <v>16</v>
      </c>
      <c r="O6" s="43">
        <v>1</v>
      </c>
      <c r="P6" s="84">
        <v>25</v>
      </c>
      <c r="Q6" s="43">
        <f t="shared" si="1"/>
        <v>4</v>
      </c>
      <c r="R6" s="84">
        <f t="shared" si="2"/>
        <v>75</v>
      </c>
    </row>
    <row r="7" spans="1:18" ht="21" customHeight="1">
      <c r="A7" s="80" t="s">
        <v>58</v>
      </c>
      <c r="B7" s="42" t="s">
        <v>45</v>
      </c>
      <c r="C7" s="1">
        <v>1</v>
      </c>
      <c r="D7" s="43">
        <v>23</v>
      </c>
      <c r="E7" s="63">
        <v>19</v>
      </c>
      <c r="F7" s="85" t="s">
        <v>9</v>
      </c>
      <c r="G7" s="43">
        <v>4</v>
      </c>
      <c r="H7" s="43">
        <v>61</v>
      </c>
      <c r="I7" s="43">
        <v>3</v>
      </c>
      <c r="J7" s="43">
        <v>69</v>
      </c>
      <c r="K7" s="43">
        <v>3</v>
      </c>
      <c r="L7" s="43">
        <v>59</v>
      </c>
      <c r="M7" s="43">
        <v>3</v>
      </c>
      <c r="N7" s="43">
        <v>70</v>
      </c>
      <c r="O7" s="43">
        <v>4</v>
      </c>
      <c r="P7" s="84">
        <v>86</v>
      </c>
      <c r="Q7" s="43">
        <f t="shared" si="1"/>
        <v>13</v>
      </c>
      <c r="R7" s="84">
        <f t="shared" si="2"/>
        <v>284</v>
      </c>
    </row>
    <row r="8" spans="1:18" ht="21" customHeight="1">
      <c r="A8" s="80" t="s">
        <v>61</v>
      </c>
      <c r="B8" s="42" t="s">
        <v>45</v>
      </c>
      <c r="C8" s="1">
        <v>1</v>
      </c>
      <c r="D8" s="43">
        <v>22</v>
      </c>
      <c r="E8" s="63">
        <v>24</v>
      </c>
      <c r="F8" s="85" t="s">
        <v>9</v>
      </c>
      <c r="G8" s="43">
        <v>0</v>
      </c>
      <c r="H8" s="43">
        <v>0</v>
      </c>
      <c r="I8" s="43">
        <v>4</v>
      </c>
      <c r="J8" s="43">
        <v>107</v>
      </c>
      <c r="K8" s="43">
        <v>4</v>
      </c>
      <c r="L8" s="43">
        <v>121</v>
      </c>
      <c r="M8" s="43">
        <v>4</v>
      </c>
      <c r="N8" s="43">
        <v>119</v>
      </c>
      <c r="O8" s="43">
        <v>4</v>
      </c>
      <c r="P8" s="84">
        <v>140</v>
      </c>
      <c r="Q8" s="43">
        <f t="shared" si="1"/>
        <v>16</v>
      </c>
      <c r="R8" s="84">
        <f t="shared" si="2"/>
        <v>487</v>
      </c>
    </row>
    <row r="9" spans="1:18" ht="21" customHeight="1">
      <c r="A9" s="80" t="s">
        <v>86</v>
      </c>
      <c r="B9" s="42" t="s">
        <v>45</v>
      </c>
      <c r="C9" s="1">
        <v>1</v>
      </c>
      <c r="D9" s="43">
        <v>57</v>
      </c>
      <c r="E9" s="63">
        <v>37</v>
      </c>
      <c r="F9" s="85" t="s">
        <v>9</v>
      </c>
      <c r="G9" s="43">
        <v>5</v>
      </c>
      <c r="H9" s="43">
        <v>80</v>
      </c>
      <c r="I9" s="43">
        <v>8</v>
      </c>
      <c r="J9" s="43">
        <v>228</v>
      </c>
      <c r="K9" s="43">
        <v>7</v>
      </c>
      <c r="L9" s="43">
        <v>186</v>
      </c>
      <c r="M9" s="43">
        <v>7</v>
      </c>
      <c r="N9" s="43">
        <v>228</v>
      </c>
      <c r="O9" s="43">
        <v>11</v>
      </c>
      <c r="P9" s="84">
        <v>362</v>
      </c>
      <c r="Q9" s="43">
        <f t="shared" si="1"/>
        <v>33</v>
      </c>
      <c r="R9" s="84">
        <f t="shared" si="2"/>
        <v>1004</v>
      </c>
    </row>
    <row r="10" spans="1:18" ht="21" customHeight="1">
      <c r="A10" s="80" t="s">
        <v>80</v>
      </c>
      <c r="B10" s="42" t="s">
        <v>45</v>
      </c>
      <c r="C10" s="1">
        <v>1</v>
      </c>
      <c r="D10" s="43">
        <v>34</v>
      </c>
      <c r="E10" s="86"/>
      <c r="F10" s="85" t="s">
        <v>46</v>
      </c>
      <c r="G10" s="43">
        <v>0</v>
      </c>
      <c r="H10" s="43">
        <v>0</v>
      </c>
      <c r="I10" s="43">
        <v>6</v>
      </c>
      <c r="J10" s="43">
        <v>223</v>
      </c>
      <c r="K10" s="43">
        <v>5</v>
      </c>
      <c r="L10" s="43">
        <v>184</v>
      </c>
      <c r="M10" s="43">
        <v>6</v>
      </c>
      <c r="N10" s="43">
        <v>270</v>
      </c>
      <c r="O10" s="43">
        <v>7</v>
      </c>
      <c r="P10" s="84">
        <v>282</v>
      </c>
      <c r="Q10" s="43">
        <f t="shared" si="1"/>
        <v>24</v>
      </c>
      <c r="R10" s="84">
        <f t="shared" si="2"/>
        <v>959</v>
      </c>
    </row>
    <row r="11" spans="1:18" ht="21" customHeight="1">
      <c r="A11" s="80" t="s">
        <v>95</v>
      </c>
      <c r="B11" s="42" t="s">
        <v>45</v>
      </c>
      <c r="C11" s="1">
        <v>1</v>
      </c>
      <c r="D11" s="43">
        <v>9</v>
      </c>
      <c r="E11" s="86"/>
      <c r="F11" s="85" t="s">
        <v>9</v>
      </c>
      <c r="G11" s="43">
        <v>0</v>
      </c>
      <c r="H11" s="43">
        <v>0</v>
      </c>
      <c r="I11" s="43">
        <v>2</v>
      </c>
      <c r="J11" s="43">
        <v>29</v>
      </c>
      <c r="K11" s="43">
        <v>2</v>
      </c>
      <c r="L11" s="43">
        <v>27</v>
      </c>
      <c r="M11" s="43">
        <v>2</v>
      </c>
      <c r="N11" s="43">
        <v>37</v>
      </c>
      <c r="O11" s="43">
        <v>2</v>
      </c>
      <c r="P11" s="84">
        <v>55</v>
      </c>
      <c r="Q11" s="43">
        <f t="shared" si="1"/>
        <v>8</v>
      </c>
      <c r="R11" s="84">
        <f t="shared" si="2"/>
        <v>148</v>
      </c>
    </row>
    <row r="12" spans="1:18" ht="21" customHeight="1">
      <c r="A12" s="80" t="s">
        <v>78</v>
      </c>
      <c r="B12" s="42" t="s">
        <v>45</v>
      </c>
      <c r="C12" s="1">
        <v>1</v>
      </c>
      <c r="D12" s="43">
        <v>8</v>
      </c>
      <c r="E12" s="86"/>
      <c r="F12" s="85" t="s">
        <v>9</v>
      </c>
      <c r="G12" s="43">
        <v>0</v>
      </c>
      <c r="H12" s="43">
        <v>0</v>
      </c>
      <c r="I12" s="43">
        <v>1</v>
      </c>
      <c r="J12" s="43">
        <v>27</v>
      </c>
      <c r="K12" s="43">
        <v>1</v>
      </c>
      <c r="L12" s="43">
        <v>23</v>
      </c>
      <c r="M12" s="43">
        <v>2</v>
      </c>
      <c r="N12" s="43">
        <v>37</v>
      </c>
      <c r="O12" s="43">
        <v>2</v>
      </c>
      <c r="P12" s="84">
        <v>41</v>
      </c>
      <c r="Q12" s="43">
        <f t="shared" si="1"/>
        <v>6</v>
      </c>
      <c r="R12" s="84">
        <f t="shared" si="2"/>
        <v>128</v>
      </c>
    </row>
    <row r="13" spans="1:18" ht="21" customHeight="1">
      <c r="A13" s="80" t="s">
        <v>76</v>
      </c>
      <c r="B13" s="42" t="s">
        <v>45</v>
      </c>
      <c r="C13" s="1">
        <v>1</v>
      </c>
      <c r="D13" s="43">
        <v>6</v>
      </c>
      <c r="E13" s="86"/>
      <c r="F13" s="85" t="s">
        <v>9</v>
      </c>
      <c r="G13" s="43">
        <v>1</v>
      </c>
      <c r="H13" s="43">
        <v>11</v>
      </c>
      <c r="I13" s="43">
        <v>1</v>
      </c>
      <c r="J13" s="43">
        <v>11</v>
      </c>
      <c r="K13" s="43">
        <v>1</v>
      </c>
      <c r="L13" s="43">
        <v>12</v>
      </c>
      <c r="M13" s="43">
        <v>1</v>
      </c>
      <c r="N13" s="43">
        <v>16</v>
      </c>
      <c r="O13" s="43">
        <v>1</v>
      </c>
      <c r="P13" s="84">
        <v>15</v>
      </c>
      <c r="Q13" s="43">
        <f t="shared" si="1"/>
        <v>4</v>
      </c>
      <c r="R13" s="84">
        <f t="shared" si="2"/>
        <v>54</v>
      </c>
    </row>
    <row r="14" spans="1:18" ht="21" customHeight="1">
      <c r="A14" s="80" t="s">
        <v>74</v>
      </c>
      <c r="B14" s="42" t="s">
        <v>45</v>
      </c>
      <c r="C14" s="1">
        <v>1</v>
      </c>
      <c r="D14" s="43">
        <v>5</v>
      </c>
      <c r="E14" s="86"/>
      <c r="F14" s="85" t="s">
        <v>9</v>
      </c>
      <c r="G14" s="43">
        <v>0</v>
      </c>
      <c r="H14" s="43">
        <v>0</v>
      </c>
      <c r="I14" s="43">
        <v>1</v>
      </c>
      <c r="J14" s="43">
        <v>9</v>
      </c>
      <c r="K14" s="43">
        <v>1</v>
      </c>
      <c r="L14" s="43">
        <v>8</v>
      </c>
      <c r="M14" s="43">
        <v>1</v>
      </c>
      <c r="N14" s="43">
        <v>7</v>
      </c>
      <c r="O14" s="43">
        <v>1</v>
      </c>
      <c r="P14" s="84">
        <v>14</v>
      </c>
      <c r="Q14" s="43">
        <f t="shared" si="1"/>
        <v>4</v>
      </c>
      <c r="R14" s="84">
        <f t="shared" si="2"/>
        <v>38</v>
      </c>
    </row>
    <row r="15" spans="1:18" ht="21" customHeight="1">
      <c r="A15" s="80" t="s">
        <v>85</v>
      </c>
      <c r="B15" s="42" t="s">
        <v>45</v>
      </c>
      <c r="C15" s="1">
        <v>1</v>
      </c>
      <c r="D15" s="43">
        <v>5</v>
      </c>
      <c r="E15" s="86"/>
      <c r="F15" s="85" t="s">
        <v>9</v>
      </c>
      <c r="G15" s="43">
        <v>0</v>
      </c>
      <c r="H15" s="43">
        <v>0</v>
      </c>
      <c r="I15" s="43">
        <v>1</v>
      </c>
      <c r="J15" s="43">
        <v>7</v>
      </c>
      <c r="K15" s="43">
        <v>1</v>
      </c>
      <c r="L15" s="43">
        <v>13</v>
      </c>
      <c r="M15" s="43">
        <v>1</v>
      </c>
      <c r="N15" s="43">
        <v>16</v>
      </c>
      <c r="O15" s="43">
        <v>1</v>
      </c>
      <c r="P15" s="84">
        <v>14</v>
      </c>
      <c r="Q15" s="43">
        <f t="shared" si="1"/>
        <v>4</v>
      </c>
      <c r="R15" s="84">
        <f t="shared" si="2"/>
        <v>50</v>
      </c>
    </row>
    <row r="16" spans="1:18" ht="21" customHeight="1">
      <c r="A16" s="80" t="s">
        <v>72</v>
      </c>
      <c r="B16" s="42" t="s">
        <v>45</v>
      </c>
      <c r="C16" s="1">
        <v>1</v>
      </c>
      <c r="D16" s="43">
        <v>5</v>
      </c>
      <c r="E16" s="86"/>
      <c r="F16" s="85" t="s">
        <v>9</v>
      </c>
      <c r="G16" s="43">
        <v>0</v>
      </c>
      <c r="H16" s="43">
        <v>0</v>
      </c>
      <c r="I16" s="43">
        <v>1</v>
      </c>
      <c r="J16" s="43">
        <v>17</v>
      </c>
      <c r="K16" s="43">
        <v>1</v>
      </c>
      <c r="L16" s="43">
        <v>21</v>
      </c>
      <c r="M16" s="43">
        <v>1</v>
      </c>
      <c r="N16" s="43">
        <v>13</v>
      </c>
      <c r="O16" s="43">
        <v>1</v>
      </c>
      <c r="P16" s="84">
        <v>19</v>
      </c>
      <c r="Q16" s="43">
        <f t="shared" si="1"/>
        <v>4</v>
      </c>
      <c r="R16" s="84">
        <f t="shared" si="2"/>
        <v>70</v>
      </c>
    </row>
    <row r="17" spans="1:18" ht="21" customHeight="1">
      <c r="A17" s="80" t="s">
        <v>90</v>
      </c>
      <c r="B17" s="42" t="s">
        <v>45</v>
      </c>
      <c r="C17" s="1">
        <v>1</v>
      </c>
      <c r="D17" s="43">
        <v>6</v>
      </c>
      <c r="E17" s="86"/>
      <c r="F17" s="85" t="s">
        <v>9</v>
      </c>
      <c r="G17" s="43">
        <v>0</v>
      </c>
      <c r="H17" s="43">
        <v>0</v>
      </c>
      <c r="I17" s="43">
        <v>2</v>
      </c>
      <c r="J17" s="43">
        <v>22</v>
      </c>
      <c r="K17" s="43">
        <v>2</v>
      </c>
      <c r="L17" s="43">
        <v>21</v>
      </c>
      <c r="M17" s="43">
        <v>2</v>
      </c>
      <c r="N17" s="43">
        <v>22</v>
      </c>
      <c r="O17" s="43">
        <v>3</v>
      </c>
      <c r="P17" s="84">
        <v>35</v>
      </c>
      <c r="Q17" s="43">
        <f t="shared" si="1"/>
        <v>9</v>
      </c>
      <c r="R17" s="84">
        <f t="shared" si="2"/>
        <v>100</v>
      </c>
    </row>
    <row r="18" spans="1:18" ht="21" customHeight="1">
      <c r="A18" s="80" t="s">
        <v>92</v>
      </c>
      <c r="B18" s="42" t="s">
        <v>45</v>
      </c>
      <c r="C18" s="1">
        <v>1</v>
      </c>
      <c r="D18" s="43">
        <v>6</v>
      </c>
      <c r="E18" s="63">
        <v>24</v>
      </c>
      <c r="F18" s="85" t="s">
        <v>9</v>
      </c>
      <c r="G18" s="43">
        <v>0</v>
      </c>
      <c r="H18" s="43">
        <v>0</v>
      </c>
      <c r="I18" s="43">
        <v>1</v>
      </c>
      <c r="J18" s="43">
        <v>15</v>
      </c>
      <c r="K18" s="43">
        <v>1</v>
      </c>
      <c r="L18" s="43">
        <v>17</v>
      </c>
      <c r="M18" s="43">
        <v>1</v>
      </c>
      <c r="N18" s="43">
        <v>13</v>
      </c>
      <c r="O18" s="43">
        <v>1</v>
      </c>
      <c r="P18" s="84">
        <v>27</v>
      </c>
      <c r="Q18" s="43">
        <f t="shared" si="1"/>
        <v>4</v>
      </c>
      <c r="R18" s="84">
        <f t="shared" si="2"/>
        <v>72</v>
      </c>
    </row>
    <row r="19" spans="1:18" ht="21" customHeight="1">
      <c r="A19" s="80" t="s">
        <v>64</v>
      </c>
      <c r="B19" s="42" t="s">
        <v>45</v>
      </c>
      <c r="C19" s="1">
        <v>1</v>
      </c>
      <c r="D19" s="43">
        <v>19</v>
      </c>
      <c r="E19" s="86"/>
      <c r="F19" s="85" t="s">
        <v>9</v>
      </c>
      <c r="G19" s="43">
        <v>0</v>
      </c>
      <c r="H19" s="43">
        <v>0</v>
      </c>
      <c r="I19" s="43">
        <v>4</v>
      </c>
      <c r="J19" s="43">
        <v>68</v>
      </c>
      <c r="K19" s="43">
        <v>5</v>
      </c>
      <c r="L19" s="43">
        <v>82</v>
      </c>
      <c r="M19" s="43">
        <v>5</v>
      </c>
      <c r="N19" s="43">
        <v>97</v>
      </c>
      <c r="O19" s="43">
        <v>5</v>
      </c>
      <c r="P19" s="84">
        <v>101</v>
      </c>
      <c r="Q19" s="43">
        <f t="shared" si="1"/>
        <v>19</v>
      </c>
      <c r="R19" s="84">
        <f t="shared" si="2"/>
        <v>348</v>
      </c>
    </row>
    <row r="20" spans="1:18" ht="21" customHeight="1">
      <c r="A20" s="80" t="s">
        <v>69</v>
      </c>
      <c r="B20" s="42" t="s">
        <v>45</v>
      </c>
      <c r="C20" s="1">
        <v>1</v>
      </c>
      <c r="D20" s="43">
        <v>38</v>
      </c>
      <c r="E20" s="63">
        <v>28</v>
      </c>
      <c r="F20" s="85" t="s">
        <v>9</v>
      </c>
      <c r="G20" s="43">
        <v>0</v>
      </c>
      <c r="H20" s="43">
        <v>0</v>
      </c>
      <c r="I20" s="43">
        <v>6</v>
      </c>
      <c r="J20" s="43">
        <v>213</v>
      </c>
      <c r="K20" s="43">
        <v>6</v>
      </c>
      <c r="L20" s="43">
        <v>209</v>
      </c>
      <c r="M20" s="43">
        <v>6</v>
      </c>
      <c r="N20" s="43">
        <v>242</v>
      </c>
      <c r="O20" s="43">
        <v>9</v>
      </c>
      <c r="P20" s="84">
        <v>304</v>
      </c>
      <c r="Q20" s="43">
        <f t="shared" si="1"/>
        <v>27</v>
      </c>
      <c r="R20" s="84">
        <f t="shared" si="2"/>
        <v>968</v>
      </c>
    </row>
    <row r="21" spans="1:18" ht="21" customHeight="1">
      <c r="A21" s="80" t="s">
        <v>66</v>
      </c>
      <c r="B21" s="42" t="s">
        <v>45</v>
      </c>
      <c r="C21" s="1">
        <v>1</v>
      </c>
      <c r="D21" s="43">
        <v>29</v>
      </c>
      <c r="E21" s="63">
        <v>18</v>
      </c>
      <c r="F21" s="85" t="s">
        <v>46</v>
      </c>
      <c r="G21" s="43">
        <v>4</v>
      </c>
      <c r="H21" s="43">
        <v>81</v>
      </c>
      <c r="I21" s="43">
        <v>3</v>
      </c>
      <c r="J21" s="43">
        <v>98</v>
      </c>
      <c r="K21" s="43">
        <v>4</v>
      </c>
      <c r="L21" s="43">
        <v>124</v>
      </c>
      <c r="M21" s="43">
        <v>4</v>
      </c>
      <c r="N21" s="43">
        <v>124</v>
      </c>
      <c r="O21" s="43">
        <v>5</v>
      </c>
      <c r="P21" s="84">
        <v>166</v>
      </c>
      <c r="Q21" s="43">
        <f t="shared" si="1"/>
        <v>16</v>
      </c>
      <c r="R21" s="84">
        <f t="shared" si="2"/>
        <v>512</v>
      </c>
    </row>
    <row r="22" spans="1:18" ht="21" customHeight="1" thickBot="1">
      <c r="A22" s="24" t="s">
        <v>30</v>
      </c>
      <c r="B22" s="25" t="s">
        <v>45</v>
      </c>
      <c r="C22" s="26">
        <f t="shared" ref="C22:P22" si="3">SUM(C5:C21)</f>
        <v>17</v>
      </c>
      <c r="D22" s="26">
        <f t="shared" si="3"/>
        <v>297</v>
      </c>
      <c r="E22" s="26">
        <f t="shared" si="3"/>
        <v>159</v>
      </c>
      <c r="F22" s="26"/>
      <c r="G22" s="26">
        <f t="shared" si="3"/>
        <v>14</v>
      </c>
      <c r="H22" s="26">
        <f t="shared" si="3"/>
        <v>233</v>
      </c>
      <c r="I22" s="26">
        <f t="shared" si="3"/>
        <v>47</v>
      </c>
      <c r="J22" s="26">
        <f t="shared" si="3"/>
        <v>1210</v>
      </c>
      <c r="K22" s="26">
        <f t="shared" si="3"/>
        <v>47</v>
      </c>
      <c r="L22" s="26">
        <f t="shared" si="3"/>
        <v>1175</v>
      </c>
      <c r="M22" s="26">
        <f t="shared" si="3"/>
        <v>49</v>
      </c>
      <c r="N22" s="26">
        <f t="shared" si="3"/>
        <v>1398</v>
      </c>
      <c r="O22" s="26">
        <f t="shared" si="3"/>
        <v>61</v>
      </c>
      <c r="P22" s="89">
        <f t="shared" si="3"/>
        <v>1782</v>
      </c>
      <c r="Q22" s="26">
        <f t="shared" si="1"/>
        <v>204</v>
      </c>
      <c r="R22" s="89">
        <f t="shared" si="2"/>
        <v>5565</v>
      </c>
    </row>
    <row r="23" spans="1:18" ht="21" customHeight="1">
      <c r="A23" s="90" t="s">
        <v>88</v>
      </c>
      <c r="B23" s="67" t="s">
        <v>48</v>
      </c>
      <c r="C23" s="8">
        <v>1</v>
      </c>
      <c r="D23" s="68">
        <v>3</v>
      </c>
      <c r="E23" s="91"/>
      <c r="F23" s="92" t="s">
        <v>9</v>
      </c>
      <c r="G23" s="68">
        <v>0</v>
      </c>
      <c r="H23" s="68">
        <v>0</v>
      </c>
      <c r="I23" s="68">
        <v>2</v>
      </c>
      <c r="J23" s="68">
        <v>6</v>
      </c>
      <c r="K23" s="68">
        <v>1</v>
      </c>
      <c r="L23" s="68">
        <v>5</v>
      </c>
      <c r="M23" s="68">
        <v>1</v>
      </c>
      <c r="N23" s="68">
        <v>7</v>
      </c>
      <c r="O23" s="68">
        <v>1</v>
      </c>
      <c r="P23" s="93">
        <v>6</v>
      </c>
      <c r="Q23" s="68">
        <f t="shared" si="1"/>
        <v>5</v>
      </c>
      <c r="R23" s="93">
        <f t="shared" si="2"/>
        <v>24</v>
      </c>
    </row>
    <row r="24" spans="1:18" ht="21" customHeight="1" thickBot="1">
      <c r="A24" s="24" t="s">
        <v>30</v>
      </c>
      <c r="B24" s="25" t="s">
        <v>118</v>
      </c>
      <c r="C24" s="26">
        <f t="shared" ref="C24:P24" si="4">SUM(C23:C23)</f>
        <v>1</v>
      </c>
      <c r="D24" s="26">
        <f t="shared" si="4"/>
        <v>3</v>
      </c>
      <c r="E24" s="26">
        <f t="shared" si="4"/>
        <v>0</v>
      </c>
      <c r="F24" s="26"/>
      <c r="G24" s="26">
        <f t="shared" si="4"/>
        <v>0</v>
      </c>
      <c r="H24" s="26">
        <f t="shared" si="4"/>
        <v>0</v>
      </c>
      <c r="I24" s="26">
        <f t="shared" si="4"/>
        <v>2</v>
      </c>
      <c r="J24" s="26">
        <f t="shared" si="4"/>
        <v>6</v>
      </c>
      <c r="K24" s="26">
        <f t="shared" si="4"/>
        <v>1</v>
      </c>
      <c r="L24" s="26">
        <f t="shared" si="4"/>
        <v>5</v>
      </c>
      <c r="M24" s="26">
        <f t="shared" si="4"/>
        <v>1</v>
      </c>
      <c r="N24" s="26">
        <f t="shared" si="4"/>
        <v>7</v>
      </c>
      <c r="O24" s="26">
        <f t="shared" si="4"/>
        <v>1</v>
      </c>
      <c r="P24" s="89">
        <f t="shared" si="4"/>
        <v>6</v>
      </c>
      <c r="Q24" s="26">
        <f t="shared" si="1"/>
        <v>5</v>
      </c>
      <c r="R24" s="89">
        <f t="shared" si="2"/>
        <v>24</v>
      </c>
    </row>
    <row r="25" spans="1:18" ht="21" customHeight="1">
      <c r="A25" s="90" t="s">
        <v>99</v>
      </c>
      <c r="B25" s="67" t="s">
        <v>52</v>
      </c>
      <c r="C25" s="8">
        <v>1</v>
      </c>
      <c r="D25" s="68">
        <v>17</v>
      </c>
      <c r="E25" s="91"/>
      <c r="F25" s="92" t="s">
        <v>9</v>
      </c>
      <c r="G25" s="68">
        <v>0</v>
      </c>
      <c r="H25" s="68">
        <v>0</v>
      </c>
      <c r="I25" s="68">
        <v>1</v>
      </c>
      <c r="J25" s="68">
        <v>19</v>
      </c>
      <c r="K25" s="68">
        <v>1</v>
      </c>
      <c r="L25" s="68">
        <v>11</v>
      </c>
      <c r="M25" s="68">
        <v>1</v>
      </c>
      <c r="N25" s="68">
        <v>14</v>
      </c>
      <c r="O25" s="68">
        <v>2</v>
      </c>
      <c r="P25" s="93">
        <v>24</v>
      </c>
      <c r="Q25" s="68">
        <f t="shared" si="1"/>
        <v>5</v>
      </c>
      <c r="R25" s="93">
        <f t="shared" si="2"/>
        <v>68</v>
      </c>
    </row>
    <row r="26" spans="1:18" ht="21" customHeight="1">
      <c r="A26" s="80" t="s">
        <v>106</v>
      </c>
      <c r="B26" s="42" t="s">
        <v>52</v>
      </c>
      <c r="C26" s="1">
        <v>1</v>
      </c>
      <c r="D26" s="43">
        <v>18</v>
      </c>
      <c r="E26" s="86">
        <v>5</v>
      </c>
      <c r="F26" s="85" t="s">
        <v>9</v>
      </c>
      <c r="G26" s="43">
        <v>0</v>
      </c>
      <c r="H26" s="43">
        <v>0</v>
      </c>
      <c r="I26" s="43">
        <v>1</v>
      </c>
      <c r="J26" s="43">
        <v>22</v>
      </c>
      <c r="K26" s="43">
        <v>1</v>
      </c>
      <c r="L26" s="43">
        <v>20</v>
      </c>
      <c r="M26" s="43">
        <v>1</v>
      </c>
      <c r="N26" s="43">
        <v>22</v>
      </c>
      <c r="O26" s="43">
        <v>2</v>
      </c>
      <c r="P26" s="84">
        <v>44</v>
      </c>
      <c r="Q26" s="43">
        <f t="shared" si="1"/>
        <v>5</v>
      </c>
      <c r="R26" s="84">
        <f t="shared" si="2"/>
        <v>108</v>
      </c>
    </row>
    <row r="27" spans="1:18" ht="21" customHeight="1">
      <c r="A27" s="80" t="s">
        <v>105</v>
      </c>
      <c r="B27" s="42" t="s">
        <v>52</v>
      </c>
      <c r="C27" s="1">
        <v>1</v>
      </c>
      <c r="D27" s="43">
        <v>13</v>
      </c>
      <c r="E27" s="86">
        <v>12</v>
      </c>
      <c r="F27" s="85" t="s">
        <v>9</v>
      </c>
      <c r="G27" s="43">
        <v>0</v>
      </c>
      <c r="H27" s="43">
        <v>0</v>
      </c>
      <c r="I27" s="43">
        <v>2</v>
      </c>
      <c r="J27" s="43">
        <v>20</v>
      </c>
      <c r="K27" s="43">
        <v>2</v>
      </c>
      <c r="L27" s="43">
        <v>17</v>
      </c>
      <c r="M27" s="43">
        <v>2</v>
      </c>
      <c r="N27" s="43">
        <v>19</v>
      </c>
      <c r="O27" s="43">
        <v>2</v>
      </c>
      <c r="P27" s="84">
        <v>23</v>
      </c>
      <c r="Q27" s="43">
        <f t="shared" si="1"/>
        <v>8</v>
      </c>
      <c r="R27" s="84">
        <f t="shared" si="2"/>
        <v>79</v>
      </c>
    </row>
    <row r="28" spans="1:18" ht="21" customHeight="1">
      <c r="A28" s="80" t="s">
        <v>100</v>
      </c>
      <c r="B28" s="42" t="s">
        <v>52</v>
      </c>
      <c r="C28" s="1">
        <v>1</v>
      </c>
      <c r="D28" s="43">
        <v>37</v>
      </c>
      <c r="E28" s="86">
        <v>46</v>
      </c>
      <c r="F28" s="85" t="s">
        <v>9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6</v>
      </c>
      <c r="N28" s="43">
        <v>98</v>
      </c>
      <c r="O28" s="43">
        <v>10</v>
      </c>
      <c r="P28" s="84">
        <v>197</v>
      </c>
      <c r="Q28" s="43">
        <f t="shared" si="1"/>
        <v>16</v>
      </c>
      <c r="R28" s="84">
        <f t="shared" si="2"/>
        <v>295</v>
      </c>
    </row>
    <row r="29" spans="1:18" ht="21" customHeight="1" thickBot="1">
      <c r="A29" s="24" t="s">
        <v>30</v>
      </c>
      <c r="B29" s="25" t="s">
        <v>45</v>
      </c>
      <c r="C29" s="26">
        <f t="shared" ref="C29:P29" si="5">SUM(C25:C28)</f>
        <v>4</v>
      </c>
      <c r="D29" s="26">
        <f t="shared" si="5"/>
        <v>85</v>
      </c>
      <c r="E29" s="26">
        <f t="shared" si="5"/>
        <v>63</v>
      </c>
      <c r="F29" s="26"/>
      <c r="G29" s="26">
        <f t="shared" si="5"/>
        <v>0</v>
      </c>
      <c r="H29" s="26">
        <f t="shared" si="5"/>
        <v>0</v>
      </c>
      <c r="I29" s="26">
        <f t="shared" si="5"/>
        <v>4</v>
      </c>
      <c r="J29" s="26">
        <f t="shared" si="5"/>
        <v>61</v>
      </c>
      <c r="K29" s="26">
        <f t="shared" si="5"/>
        <v>4</v>
      </c>
      <c r="L29" s="26">
        <f t="shared" si="5"/>
        <v>48</v>
      </c>
      <c r="M29" s="26">
        <f t="shared" si="5"/>
        <v>10</v>
      </c>
      <c r="N29" s="26">
        <f t="shared" si="5"/>
        <v>153</v>
      </c>
      <c r="O29" s="26">
        <f t="shared" si="5"/>
        <v>16</v>
      </c>
      <c r="P29" s="89">
        <f t="shared" si="5"/>
        <v>288</v>
      </c>
      <c r="Q29" s="26">
        <f t="shared" si="1"/>
        <v>34</v>
      </c>
      <c r="R29" s="89">
        <f t="shared" si="2"/>
        <v>550</v>
      </c>
    </row>
    <row r="30" spans="1:18" ht="21" customHeight="1" thickBot="1">
      <c r="Q30" s="7">
        <f t="shared" si="1"/>
        <v>0</v>
      </c>
      <c r="R30" s="7">
        <f t="shared" si="2"/>
        <v>0</v>
      </c>
    </row>
    <row r="31" spans="1:18" s="46" customFormat="1" ht="21" customHeight="1">
      <c r="A31" s="325" t="s">
        <v>125</v>
      </c>
      <c r="B31" s="326"/>
      <c r="C31" s="54">
        <f t="shared" ref="C31:P31" si="6">C4+C22+C24</f>
        <v>19</v>
      </c>
      <c r="D31" s="54">
        <f t="shared" si="6"/>
        <v>339</v>
      </c>
      <c r="E31" s="54">
        <f t="shared" si="6"/>
        <v>179</v>
      </c>
      <c r="F31" s="54"/>
      <c r="G31" s="54">
        <f t="shared" si="6"/>
        <v>14</v>
      </c>
      <c r="H31" s="54">
        <f t="shared" si="6"/>
        <v>233</v>
      </c>
      <c r="I31" s="54">
        <f t="shared" si="6"/>
        <v>54</v>
      </c>
      <c r="J31" s="54">
        <f t="shared" si="6"/>
        <v>1327</v>
      </c>
      <c r="K31" s="54">
        <f t="shared" si="6"/>
        <v>53</v>
      </c>
      <c r="L31" s="54">
        <f t="shared" si="6"/>
        <v>1277</v>
      </c>
      <c r="M31" s="54">
        <f t="shared" si="6"/>
        <v>54</v>
      </c>
      <c r="N31" s="54">
        <f t="shared" si="6"/>
        <v>1509</v>
      </c>
      <c r="O31" s="54">
        <f t="shared" si="6"/>
        <v>69</v>
      </c>
      <c r="P31" s="54">
        <f t="shared" si="6"/>
        <v>1971</v>
      </c>
      <c r="Q31" s="54">
        <f t="shared" si="1"/>
        <v>230</v>
      </c>
      <c r="R31" s="54">
        <f t="shared" si="2"/>
        <v>6084</v>
      </c>
    </row>
    <row r="32" spans="1:18" s="46" customFormat="1" ht="21" customHeight="1">
      <c r="A32" s="327" t="s">
        <v>126</v>
      </c>
      <c r="B32" s="328"/>
      <c r="C32" s="56">
        <f t="shared" ref="C32:P32" si="7">C29</f>
        <v>4</v>
      </c>
      <c r="D32" s="56">
        <f t="shared" si="7"/>
        <v>85</v>
      </c>
      <c r="E32" s="56">
        <f t="shared" si="7"/>
        <v>63</v>
      </c>
      <c r="F32" s="56"/>
      <c r="G32" s="56">
        <f t="shared" si="7"/>
        <v>0</v>
      </c>
      <c r="H32" s="56">
        <f t="shared" si="7"/>
        <v>0</v>
      </c>
      <c r="I32" s="56">
        <f t="shared" si="7"/>
        <v>4</v>
      </c>
      <c r="J32" s="56">
        <f t="shared" si="7"/>
        <v>61</v>
      </c>
      <c r="K32" s="56">
        <f t="shared" si="7"/>
        <v>4</v>
      </c>
      <c r="L32" s="56">
        <f t="shared" si="7"/>
        <v>48</v>
      </c>
      <c r="M32" s="56">
        <f t="shared" si="7"/>
        <v>10</v>
      </c>
      <c r="N32" s="56">
        <f t="shared" si="7"/>
        <v>153</v>
      </c>
      <c r="O32" s="56">
        <f t="shared" si="7"/>
        <v>16</v>
      </c>
      <c r="P32" s="56">
        <f t="shared" si="7"/>
        <v>288</v>
      </c>
      <c r="Q32" s="56">
        <f t="shared" si="1"/>
        <v>34</v>
      </c>
      <c r="R32" s="56">
        <f t="shared" si="2"/>
        <v>550</v>
      </c>
    </row>
    <row r="33" spans="1:18" s="46" customFormat="1" ht="21" customHeight="1" thickBot="1">
      <c r="A33" s="329" t="s">
        <v>127</v>
      </c>
      <c r="B33" s="330"/>
      <c r="C33" s="58">
        <f t="shared" ref="C33:P33" si="8">SUM(C31:C32)</f>
        <v>23</v>
      </c>
      <c r="D33" s="58">
        <f t="shared" si="8"/>
        <v>424</v>
      </c>
      <c r="E33" s="58">
        <f t="shared" si="8"/>
        <v>242</v>
      </c>
      <c r="F33" s="58"/>
      <c r="G33" s="58">
        <f t="shared" si="8"/>
        <v>14</v>
      </c>
      <c r="H33" s="58">
        <f t="shared" si="8"/>
        <v>233</v>
      </c>
      <c r="I33" s="58">
        <f t="shared" si="8"/>
        <v>58</v>
      </c>
      <c r="J33" s="58">
        <f t="shared" si="8"/>
        <v>1388</v>
      </c>
      <c r="K33" s="58">
        <f t="shared" si="8"/>
        <v>57</v>
      </c>
      <c r="L33" s="58">
        <f t="shared" si="8"/>
        <v>1325</v>
      </c>
      <c r="M33" s="58">
        <f t="shared" si="8"/>
        <v>64</v>
      </c>
      <c r="N33" s="58">
        <f t="shared" si="8"/>
        <v>1662</v>
      </c>
      <c r="O33" s="58">
        <f t="shared" si="8"/>
        <v>85</v>
      </c>
      <c r="P33" s="58">
        <f t="shared" si="8"/>
        <v>2259</v>
      </c>
      <c r="Q33" s="58">
        <f t="shared" si="1"/>
        <v>264</v>
      </c>
      <c r="R33" s="58">
        <f t="shared" si="2"/>
        <v>6634</v>
      </c>
    </row>
    <row r="34" spans="1:18" ht="21" customHeight="1"/>
    <row r="35" spans="1:18" ht="21" customHeight="1"/>
    <row r="36" spans="1:18" ht="21" customHeight="1"/>
    <row r="37" spans="1:18" ht="21" customHeight="1"/>
    <row r="38" spans="1:18" ht="21" customHeight="1"/>
    <row r="39" spans="1:18" ht="21" customHeight="1"/>
    <row r="40" spans="1:18" ht="21" customHeight="1"/>
    <row r="41" spans="1:18" ht="21" customHeight="1"/>
    <row r="42" spans="1:18" ht="21" customHeight="1"/>
    <row r="43" spans="1:18" ht="21" customHeight="1"/>
    <row r="44" spans="1:18" ht="21" customHeight="1"/>
    <row r="45" spans="1:18" ht="21" customHeight="1"/>
    <row r="46" spans="1:18" ht="21" customHeight="1"/>
    <row r="47" spans="1:18" ht="21" customHeight="1"/>
    <row r="48" spans="1:1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</sheetData>
  <mergeCells count="9">
    <mergeCell ref="A32:B32"/>
    <mergeCell ref="A33:B33"/>
    <mergeCell ref="G1:H1"/>
    <mergeCell ref="I1:J1"/>
    <mergeCell ref="Q1:R1"/>
    <mergeCell ref="K1:L1"/>
    <mergeCell ref="M1:N1"/>
    <mergeCell ref="O1:P1"/>
    <mergeCell ref="A31:B3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4"/>
  <sheetViews>
    <sheetView topLeftCell="B22" zoomScale="85" zoomScaleNormal="85" workbookViewId="0">
      <selection activeCell="H17" sqref="H17"/>
    </sheetView>
  </sheetViews>
  <sheetFormatPr defaultRowHeight="21" customHeight="1"/>
  <cols>
    <col min="1" max="1" width="68.28515625" style="2" customWidth="1"/>
    <col min="2" max="2" width="23.7109375" style="2" customWidth="1"/>
    <col min="3" max="3" width="13.7109375" style="7" customWidth="1"/>
    <col min="4" max="5" width="11.140625" style="7" customWidth="1"/>
    <col min="6" max="6" width="18.140625" style="7" customWidth="1"/>
    <col min="7" max="19" width="6.42578125" style="7" customWidth="1"/>
    <col min="20" max="20" width="12.42578125" style="7" customWidth="1"/>
    <col min="21" max="16384" width="9.140625" style="2"/>
  </cols>
  <sheetData>
    <row r="1" spans="1:20" ht="36.75" customHeight="1">
      <c r="A1" s="10"/>
      <c r="B1" s="10"/>
      <c r="C1" s="11"/>
      <c r="D1" s="10"/>
      <c r="E1" s="10"/>
      <c r="F1" s="10"/>
      <c r="G1" s="350" t="s">
        <v>2</v>
      </c>
      <c r="H1" s="350"/>
      <c r="I1" s="350" t="s">
        <v>33</v>
      </c>
      <c r="J1" s="350"/>
      <c r="K1" s="350" t="s">
        <v>3</v>
      </c>
      <c r="L1" s="350"/>
      <c r="M1" s="350" t="s">
        <v>4</v>
      </c>
      <c r="N1" s="350"/>
      <c r="O1" s="350" t="s">
        <v>5</v>
      </c>
      <c r="P1" s="350"/>
      <c r="Q1" s="350" t="s">
        <v>6</v>
      </c>
      <c r="R1" s="350"/>
      <c r="S1" s="353" t="s">
        <v>319</v>
      </c>
      <c r="T1" s="351"/>
    </row>
    <row r="2" spans="1:20" ht="34.5" customHeight="1" thickBot="1">
      <c r="A2" s="12" t="s">
        <v>7</v>
      </c>
      <c r="B2" s="13" t="s">
        <v>36</v>
      </c>
      <c r="C2" s="14" t="s">
        <v>39</v>
      </c>
      <c r="D2" s="15" t="s">
        <v>35</v>
      </c>
      <c r="E2" s="15" t="s">
        <v>34</v>
      </c>
      <c r="F2" s="15" t="s">
        <v>8</v>
      </c>
      <c r="G2" s="16" t="s">
        <v>31</v>
      </c>
      <c r="H2" s="16" t="s">
        <v>32</v>
      </c>
      <c r="I2" s="16" t="s">
        <v>31</v>
      </c>
      <c r="J2" s="16" t="s">
        <v>32</v>
      </c>
      <c r="K2" s="16" t="s">
        <v>31</v>
      </c>
      <c r="L2" s="16" t="s">
        <v>32</v>
      </c>
      <c r="M2" s="16" t="s">
        <v>31</v>
      </c>
      <c r="N2" s="16" t="s">
        <v>32</v>
      </c>
      <c r="O2" s="16" t="s">
        <v>31</v>
      </c>
      <c r="P2" s="16" t="s">
        <v>32</v>
      </c>
      <c r="Q2" s="16" t="s">
        <v>31</v>
      </c>
      <c r="R2" s="16" t="s">
        <v>32</v>
      </c>
      <c r="S2" s="16" t="s">
        <v>31</v>
      </c>
      <c r="T2" s="16" t="s">
        <v>32</v>
      </c>
    </row>
    <row r="3" spans="1:20" ht="21" customHeight="1">
      <c r="A3" s="17" t="s">
        <v>13</v>
      </c>
      <c r="B3" s="18" t="s">
        <v>0</v>
      </c>
      <c r="C3" s="19">
        <v>1</v>
      </c>
      <c r="D3" s="20">
        <v>34</v>
      </c>
      <c r="E3" s="21">
        <v>19</v>
      </c>
      <c r="F3" s="22" t="s">
        <v>9</v>
      </c>
      <c r="G3" s="20">
        <v>0</v>
      </c>
      <c r="H3" s="20">
        <v>0</v>
      </c>
      <c r="I3" s="20">
        <v>0</v>
      </c>
      <c r="J3" s="20">
        <v>0</v>
      </c>
      <c r="K3" s="20">
        <v>6</v>
      </c>
      <c r="L3" s="20">
        <v>199</v>
      </c>
      <c r="M3" s="20">
        <v>6</v>
      </c>
      <c r="N3" s="20">
        <v>204</v>
      </c>
      <c r="O3" s="20">
        <v>4</v>
      </c>
      <c r="P3" s="20">
        <v>95</v>
      </c>
      <c r="Q3" s="20">
        <v>3</v>
      </c>
      <c r="R3" s="20">
        <v>67</v>
      </c>
      <c r="S3" s="20">
        <f>I3+K3+M3+O3+Q3</f>
        <v>19</v>
      </c>
      <c r="T3" s="20">
        <f>J3+L3+P3+N3+R3</f>
        <v>565</v>
      </c>
    </row>
    <row r="4" spans="1:20" ht="21" customHeight="1">
      <c r="A4" s="23" t="s">
        <v>19</v>
      </c>
      <c r="B4" s="3" t="s">
        <v>0</v>
      </c>
      <c r="C4" s="9">
        <v>1</v>
      </c>
      <c r="D4" s="4">
        <v>41</v>
      </c>
      <c r="E4" s="5">
        <v>21</v>
      </c>
      <c r="F4" s="6" t="s">
        <v>9</v>
      </c>
      <c r="G4" s="4">
        <v>0</v>
      </c>
      <c r="H4" s="4">
        <v>0</v>
      </c>
      <c r="I4" s="4">
        <v>0</v>
      </c>
      <c r="J4" s="4">
        <v>0</v>
      </c>
      <c r="K4" s="4">
        <v>7</v>
      </c>
      <c r="L4" s="4">
        <v>219</v>
      </c>
      <c r="M4" s="4">
        <v>5</v>
      </c>
      <c r="N4" s="4">
        <v>155</v>
      </c>
      <c r="O4" s="4">
        <v>4</v>
      </c>
      <c r="P4" s="4">
        <v>113</v>
      </c>
      <c r="Q4" s="4">
        <v>5</v>
      </c>
      <c r="R4" s="4">
        <v>98</v>
      </c>
      <c r="S4" s="4">
        <f t="shared" ref="S4:S34" si="0">I4+K4+M4+O4+Q4</f>
        <v>21</v>
      </c>
      <c r="T4" s="4">
        <f t="shared" ref="T4:T34" si="1">J4+L4+P4+N4+R4</f>
        <v>585</v>
      </c>
    </row>
    <row r="5" spans="1:20" ht="21" customHeight="1">
      <c r="A5" s="23" t="s">
        <v>29</v>
      </c>
      <c r="B5" s="3" t="s">
        <v>0</v>
      </c>
      <c r="C5" s="9">
        <v>1</v>
      </c>
      <c r="D5" s="4">
        <v>29</v>
      </c>
      <c r="E5" s="5">
        <v>20</v>
      </c>
      <c r="F5" s="6" t="s">
        <v>9</v>
      </c>
      <c r="G5" s="4">
        <v>0</v>
      </c>
      <c r="H5" s="4">
        <v>0</v>
      </c>
      <c r="I5" s="4">
        <v>0</v>
      </c>
      <c r="J5" s="4">
        <v>0</v>
      </c>
      <c r="K5" s="4">
        <v>6</v>
      </c>
      <c r="L5" s="4">
        <v>200</v>
      </c>
      <c r="M5" s="4">
        <v>5</v>
      </c>
      <c r="N5" s="4">
        <v>166</v>
      </c>
      <c r="O5" s="4">
        <v>4</v>
      </c>
      <c r="P5" s="4">
        <v>111</v>
      </c>
      <c r="Q5" s="4">
        <v>5</v>
      </c>
      <c r="R5" s="4">
        <v>102</v>
      </c>
      <c r="S5" s="4">
        <f t="shared" si="0"/>
        <v>20</v>
      </c>
      <c r="T5" s="4">
        <f t="shared" si="1"/>
        <v>579</v>
      </c>
    </row>
    <row r="6" spans="1:20" ht="21" customHeight="1" thickBot="1">
      <c r="A6" s="24" t="s">
        <v>30</v>
      </c>
      <c r="B6" s="25" t="s">
        <v>0</v>
      </c>
      <c r="C6" s="26">
        <f>SUM(C3:C5)</f>
        <v>3</v>
      </c>
      <c r="D6" s="27">
        <f>SUM(D3:D5)</f>
        <v>104</v>
      </c>
      <c r="E6" s="28">
        <f>SUM(E3:E5)</f>
        <v>60</v>
      </c>
      <c r="F6" s="29"/>
      <c r="G6" s="27">
        <f t="shared" ref="G6:R6" si="2">SUM(G3:G5)</f>
        <v>0</v>
      </c>
      <c r="H6" s="27">
        <f t="shared" si="2"/>
        <v>0</v>
      </c>
      <c r="I6" s="27">
        <f t="shared" si="2"/>
        <v>0</v>
      </c>
      <c r="J6" s="27">
        <f t="shared" si="2"/>
        <v>0</v>
      </c>
      <c r="K6" s="27">
        <f t="shared" si="2"/>
        <v>19</v>
      </c>
      <c r="L6" s="27">
        <f t="shared" si="2"/>
        <v>618</v>
      </c>
      <c r="M6" s="27">
        <f t="shared" si="2"/>
        <v>16</v>
      </c>
      <c r="N6" s="27">
        <f t="shared" si="2"/>
        <v>525</v>
      </c>
      <c r="O6" s="27">
        <f t="shared" si="2"/>
        <v>12</v>
      </c>
      <c r="P6" s="27">
        <f t="shared" si="2"/>
        <v>319</v>
      </c>
      <c r="Q6" s="27">
        <f t="shared" si="2"/>
        <v>13</v>
      </c>
      <c r="R6" s="27">
        <f t="shared" si="2"/>
        <v>267</v>
      </c>
      <c r="S6" s="27">
        <f t="shared" si="0"/>
        <v>60</v>
      </c>
      <c r="T6" s="27">
        <f t="shared" si="1"/>
        <v>1729</v>
      </c>
    </row>
    <row r="7" spans="1:20" ht="21" customHeight="1">
      <c r="A7" s="17" t="s">
        <v>22</v>
      </c>
      <c r="B7" s="18" t="s">
        <v>1</v>
      </c>
      <c r="C7" s="19">
        <v>1</v>
      </c>
      <c r="D7" s="20">
        <v>36</v>
      </c>
      <c r="E7" s="21">
        <v>24</v>
      </c>
      <c r="F7" s="22" t="s">
        <v>9</v>
      </c>
      <c r="G7" s="20">
        <v>0</v>
      </c>
      <c r="H7" s="20">
        <v>0</v>
      </c>
      <c r="I7" s="20">
        <v>0</v>
      </c>
      <c r="J7" s="20">
        <v>0</v>
      </c>
      <c r="K7" s="20">
        <v>5</v>
      </c>
      <c r="L7" s="20">
        <v>139</v>
      </c>
      <c r="M7" s="20">
        <v>5</v>
      </c>
      <c r="N7" s="20">
        <v>137</v>
      </c>
      <c r="O7" s="20">
        <v>5</v>
      </c>
      <c r="P7" s="20">
        <v>125</v>
      </c>
      <c r="Q7" s="20">
        <v>5</v>
      </c>
      <c r="R7" s="20">
        <v>112</v>
      </c>
      <c r="S7" s="20">
        <f t="shared" si="0"/>
        <v>20</v>
      </c>
      <c r="T7" s="20">
        <f t="shared" si="1"/>
        <v>513</v>
      </c>
    </row>
    <row r="8" spans="1:20" ht="21" customHeight="1" thickBot="1">
      <c r="A8" s="24" t="s">
        <v>30</v>
      </c>
      <c r="B8" s="25" t="s">
        <v>1</v>
      </c>
      <c r="C8" s="26">
        <f>SUM(C7)</f>
        <v>1</v>
      </c>
      <c r="D8" s="27">
        <f>SUM(D7)</f>
        <v>36</v>
      </c>
      <c r="E8" s="28">
        <f>SUM(E7)</f>
        <v>24</v>
      </c>
      <c r="F8" s="29"/>
      <c r="G8" s="27">
        <f t="shared" ref="G8:R8" si="3">SUM(G7)</f>
        <v>0</v>
      </c>
      <c r="H8" s="27">
        <f t="shared" si="3"/>
        <v>0</v>
      </c>
      <c r="I8" s="27">
        <f t="shared" si="3"/>
        <v>0</v>
      </c>
      <c r="J8" s="27">
        <f t="shared" si="3"/>
        <v>0</v>
      </c>
      <c r="K8" s="27">
        <f t="shared" si="3"/>
        <v>5</v>
      </c>
      <c r="L8" s="27">
        <f t="shared" si="3"/>
        <v>139</v>
      </c>
      <c r="M8" s="27">
        <f t="shared" si="3"/>
        <v>5</v>
      </c>
      <c r="N8" s="27">
        <f t="shared" si="3"/>
        <v>137</v>
      </c>
      <c r="O8" s="27">
        <f t="shared" si="3"/>
        <v>5</v>
      </c>
      <c r="P8" s="27">
        <f t="shared" si="3"/>
        <v>125</v>
      </c>
      <c r="Q8" s="27">
        <f t="shared" si="3"/>
        <v>5</v>
      </c>
      <c r="R8" s="27">
        <f t="shared" si="3"/>
        <v>112</v>
      </c>
      <c r="S8" s="27">
        <f t="shared" si="0"/>
        <v>20</v>
      </c>
      <c r="T8" s="27">
        <f t="shared" si="1"/>
        <v>513</v>
      </c>
    </row>
    <row r="9" spans="1:20" ht="21" customHeight="1">
      <c r="A9" s="17" t="s">
        <v>12</v>
      </c>
      <c r="B9" s="18" t="s">
        <v>10</v>
      </c>
      <c r="C9" s="19">
        <v>1</v>
      </c>
      <c r="D9" s="20">
        <v>29</v>
      </c>
      <c r="E9" s="21">
        <v>16</v>
      </c>
      <c r="F9" s="22" t="s">
        <v>9</v>
      </c>
      <c r="G9" s="20">
        <v>0</v>
      </c>
      <c r="H9" s="20">
        <v>0</v>
      </c>
      <c r="I9" s="20">
        <v>0</v>
      </c>
      <c r="J9" s="20">
        <v>0</v>
      </c>
      <c r="K9" s="20">
        <v>12</v>
      </c>
      <c r="L9" s="20">
        <v>36</v>
      </c>
      <c r="M9" s="20">
        <v>10</v>
      </c>
      <c r="N9" s="20">
        <v>62</v>
      </c>
      <c r="O9" s="20">
        <v>10</v>
      </c>
      <c r="P9" s="20">
        <v>85</v>
      </c>
      <c r="Q9" s="20">
        <v>10</v>
      </c>
      <c r="R9" s="20">
        <v>67</v>
      </c>
      <c r="S9" s="20">
        <f t="shared" si="0"/>
        <v>42</v>
      </c>
      <c r="T9" s="20">
        <f t="shared" si="1"/>
        <v>250</v>
      </c>
    </row>
    <row r="10" spans="1:20" ht="21" customHeight="1">
      <c r="A10" s="23" t="s">
        <v>15</v>
      </c>
      <c r="B10" s="3" t="s">
        <v>10</v>
      </c>
      <c r="C10" s="9">
        <v>1</v>
      </c>
      <c r="D10" s="4">
        <v>36</v>
      </c>
      <c r="E10" s="5">
        <v>32</v>
      </c>
      <c r="F10" s="6" t="s">
        <v>9</v>
      </c>
      <c r="G10" s="4">
        <v>0</v>
      </c>
      <c r="H10" s="4">
        <v>0</v>
      </c>
      <c r="I10" s="4">
        <v>0</v>
      </c>
      <c r="J10" s="4">
        <v>0</v>
      </c>
      <c r="K10" s="4">
        <v>9</v>
      </c>
      <c r="L10" s="4">
        <v>75</v>
      </c>
      <c r="M10" s="4">
        <v>11</v>
      </c>
      <c r="N10" s="4">
        <v>65</v>
      </c>
      <c r="O10" s="4">
        <v>9</v>
      </c>
      <c r="P10" s="4">
        <v>130</v>
      </c>
      <c r="Q10" s="4">
        <v>9</v>
      </c>
      <c r="R10" s="4">
        <v>98</v>
      </c>
      <c r="S10" s="4">
        <f t="shared" si="0"/>
        <v>38</v>
      </c>
      <c r="T10" s="4">
        <f t="shared" si="1"/>
        <v>368</v>
      </c>
    </row>
    <row r="11" spans="1:20" ht="21" customHeight="1">
      <c r="A11" s="23" t="s">
        <v>28</v>
      </c>
      <c r="B11" s="3" t="s">
        <v>10</v>
      </c>
      <c r="C11" s="9">
        <v>1</v>
      </c>
      <c r="D11" s="4">
        <v>18</v>
      </c>
      <c r="E11" s="5">
        <v>18</v>
      </c>
      <c r="F11" s="6" t="s">
        <v>9</v>
      </c>
      <c r="G11" s="4">
        <v>0</v>
      </c>
      <c r="H11" s="4">
        <v>0</v>
      </c>
      <c r="I11" s="4">
        <v>0</v>
      </c>
      <c r="J11" s="4">
        <v>0</v>
      </c>
      <c r="K11" s="4">
        <v>4</v>
      </c>
      <c r="L11" s="4">
        <v>87</v>
      </c>
      <c r="M11" s="4">
        <v>4</v>
      </c>
      <c r="N11" s="4">
        <v>89</v>
      </c>
      <c r="O11" s="4">
        <v>3</v>
      </c>
      <c r="P11" s="4">
        <v>64</v>
      </c>
      <c r="Q11" s="4">
        <v>3</v>
      </c>
      <c r="R11" s="4">
        <v>65</v>
      </c>
      <c r="S11" s="4">
        <f t="shared" si="0"/>
        <v>14</v>
      </c>
      <c r="T11" s="4">
        <f t="shared" si="1"/>
        <v>305</v>
      </c>
    </row>
    <row r="12" spans="1:20" ht="21" customHeight="1" thickBot="1">
      <c r="A12" s="24" t="s">
        <v>30</v>
      </c>
      <c r="B12" s="25" t="s">
        <v>10</v>
      </c>
      <c r="C12" s="26">
        <f>SUM(C9:C11)</f>
        <v>3</v>
      </c>
      <c r="D12" s="27">
        <f>SUM(D9:D11)</f>
        <v>83</v>
      </c>
      <c r="E12" s="28">
        <f>SUM(E9:E11)</f>
        <v>66</v>
      </c>
      <c r="F12" s="29"/>
      <c r="G12" s="27">
        <f t="shared" ref="G12:R12" si="4">SUM(G9:G11)</f>
        <v>0</v>
      </c>
      <c r="H12" s="27">
        <f t="shared" si="4"/>
        <v>0</v>
      </c>
      <c r="I12" s="27">
        <f t="shared" si="4"/>
        <v>0</v>
      </c>
      <c r="J12" s="27">
        <f t="shared" si="4"/>
        <v>0</v>
      </c>
      <c r="K12" s="27">
        <f t="shared" si="4"/>
        <v>25</v>
      </c>
      <c r="L12" s="27">
        <f t="shared" si="4"/>
        <v>198</v>
      </c>
      <c r="M12" s="27">
        <f t="shared" si="4"/>
        <v>25</v>
      </c>
      <c r="N12" s="27">
        <f t="shared" si="4"/>
        <v>216</v>
      </c>
      <c r="O12" s="27">
        <f t="shared" si="4"/>
        <v>22</v>
      </c>
      <c r="P12" s="27">
        <f t="shared" si="4"/>
        <v>279</v>
      </c>
      <c r="Q12" s="27">
        <f t="shared" si="4"/>
        <v>22</v>
      </c>
      <c r="R12" s="27">
        <f t="shared" si="4"/>
        <v>230</v>
      </c>
      <c r="S12" s="27">
        <f t="shared" si="0"/>
        <v>94</v>
      </c>
      <c r="T12" s="27">
        <f t="shared" si="1"/>
        <v>923</v>
      </c>
    </row>
    <row r="13" spans="1:20" ht="21" customHeight="1">
      <c r="A13" s="17" t="s">
        <v>11</v>
      </c>
      <c r="B13" s="18" t="s">
        <v>37</v>
      </c>
      <c r="C13" s="19">
        <v>1</v>
      </c>
      <c r="D13" s="20">
        <v>21</v>
      </c>
      <c r="E13" s="21">
        <v>12</v>
      </c>
      <c r="F13" s="22" t="s">
        <v>9</v>
      </c>
      <c r="G13" s="31">
        <v>0</v>
      </c>
      <c r="H13" s="31">
        <v>0</v>
      </c>
      <c r="I13" s="31">
        <v>0</v>
      </c>
      <c r="J13" s="31">
        <v>0</v>
      </c>
      <c r="K13" s="31">
        <v>2</v>
      </c>
      <c r="L13" s="31">
        <v>46</v>
      </c>
      <c r="M13" s="31">
        <v>2</v>
      </c>
      <c r="N13" s="31">
        <v>50</v>
      </c>
      <c r="O13" s="31">
        <v>4</v>
      </c>
      <c r="P13" s="31">
        <v>49</v>
      </c>
      <c r="Q13" s="31">
        <v>3</v>
      </c>
      <c r="R13" s="31">
        <v>40</v>
      </c>
      <c r="S13" s="31">
        <f t="shared" si="0"/>
        <v>11</v>
      </c>
      <c r="T13" s="31">
        <f t="shared" si="1"/>
        <v>185</v>
      </c>
    </row>
    <row r="14" spans="1:20" ht="21" customHeight="1">
      <c r="A14" s="23" t="s">
        <v>14</v>
      </c>
      <c r="B14" s="3" t="s">
        <v>37</v>
      </c>
      <c r="C14" s="9">
        <v>1</v>
      </c>
      <c r="D14" s="4">
        <v>41</v>
      </c>
      <c r="E14" s="5">
        <v>16</v>
      </c>
      <c r="F14" s="6" t="s">
        <v>9</v>
      </c>
      <c r="G14" s="4">
        <v>0</v>
      </c>
      <c r="H14" s="4">
        <v>0</v>
      </c>
      <c r="I14" s="4">
        <v>0</v>
      </c>
      <c r="J14" s="4">
        <v>0</v>
      </c>
      <c r="K14" s="4">
        <v>4</v>
      </c>
      <c r="L14" s="4">
        <v>135</v>
      </c>
      <c r="M14" s="4">
        <v>2</v>
      </c>
      <c r="N14" s="4">
        <v>67</v>
      </c>
      <c r="O14" s="4">
        <v>4</v>
      </c>
      <c r="P14" s="4">
        <v>67</v>
      </c>
      <c r="Q14" s="4">
        <v>4</v>
      </c>
      <c r="R14" s="4">
        <v>97</v>
      </c>
      <c r="S14" s="4">
        <f t="shared" si="0"/>
        <v>14</v>
      </c>
      <c r="T14" s="4">
        <f t="shared" si="1"/>
        <v>366</v>
      </c>
    </row>
    <row r="15" spans="1:20" ht="21" customHeight="1">
      <c r="A15" s="23" t="s">
        <v>16</v>
      </c>
      <c r="B15" s="3" t="s">
        <v>37</v>
      </c>
      <c r="C15" s="9">
        <v>1</v>
      </c>
      <c r="D15" s="4">
        <v>27</v>
      </c>
      <c r="E15" s="5">
        <v>16</v>
      </c>
      <c r="F15" s="6" t="s">
        <v>9</v>
      </c>
      <c r="G15" s="4">
        <v>1</v>
      </c>
      <c r="H15" s="4">
        <v>20</v>
      </c>
      <c r="I15" s="4">
        <v>0</v>
      </c>
      <c r="J15" s="4">
        <v>0</v>
      </c>
      <c r="K15" s="4">
        <v>2</v>
      </c>
      <c r="L15" s="4">
        <v>49</v>
      </c>
      <c r="M15" s="4">
        <v>4</v>
      </c>
      <c r="N15" s="4">
        <v>46</v>
      </c>
      <c r="O15" s="4">
        <v>4</v>
      </c>
      <c r="P15" s="4">
        <v>87</v>
      </c>
      <c r="Q15" s="4">
        <v>4</v>
      </c>
      <c r="R15" s="4">
        <v>52</v>
      </c>
      <c r="S15" s="4">
        <f t="shared" si="0"/>
        <v>14</v>
      </c>
      <c r="T15" s="4">
        <f t="shared" si="1"/>
        <v>234</v>
      </c>
    </row>
    <row r="16" spans="1:20" ht="21" customHeight="1">
      <c r="A16" s="23" t="s">
        <v>20</v>
      </c>
      <c r="B16" s="3" t="s">
        <v>37</v>
      </c>
      <c r="C16" s="9">
        <v>1</v>
      </c>
      <c r="D16" s="4">
        <v>72</v>
      </c>
      <c r="E16" s="5">
        <v>33</v>
      </c>
      <c r="F16" s="6" t="s">
        <v>9</v>
      </c>
      <c r="G16" s="4">
        <v>0</v>
      </c>
      <c r="H16" s="4">
        <v>0</v>
      </c>
      <c r="I16" s="4">
        <v>0</v>
      </c>
      <c r="J16" s="4">
        <v>0</v>
      </c>
      <c r="K16" s="4">
        <v>8</v>
      </c>
      <c r="L16" s="4">
        <v>241</v>
      </c>
      <c r="M16" s="4">
        <v>8</v>
      </c>
      <c r="N16" s="4">
        <v>165</v>
      </c>
      <c r="O16" s="4">
        <v>10</v>
      </c>
      <c r="P16" s="4">
        <v>204</v>
      </c>
      <c r="Q16" s="4">
        <v>9</v>
      </c>
      <c r="R16" s="4">
        <v>163</v>
      </c>
      <c r="S16" s="4">
        <f t="shared" si="0"/>
        <v>35</v>
      </c>
      <c r="T16" s="4">
        <f t="shared" si="1"/>
        <v>773</v>
      </c>
    </row>
    <row r="17" spans="1:20" ht="21" customHeight="1">
      <c r="A17" s="23" t="s">
        <v>21</v>
      </c>
      <c r="B17" s="3" t="s">
        <v>37</v>
      </c>
      <c r="C17" s="9">
        <v>1</v>
      </c>
      <c r="D17" s="4">
        <v>44</v>
      </c>
      <c r="E17" s="5">
        <v>22</v>
      </c>
      <c r="F17" s="6" t="s">
        <v>9</v>
      </c>
      <c r="G17" s="4">
        <v>1</v>
      </c>
      <c r="H17" s="4">
        <v>14</v>
      </c>
      <c r="I17" s="4">
        <v>0</v>
      </c>
      <c r="J17" s="4">
        <v>0</v>
      </c>
      <c r="K17" s="4">
        <v>7</v>
      </c>
      <c r="L17" s="4">
        <v>115</v>
      </c>
      <c r="M17" s="4">
        <v>11</v>
      </c>
      <c r="N17" s="4">
        <v>74</v>
      </c>
      <c r="O17" s="4">
        <v>8</v>
      </c>
      <c r="P17" s="4">
        <v>132</v>
      </c>
      <c r="Q17" s="4">
        <v>7</v>
      </c>
      <c r="R17" s="4">
        <v>116</v>
      </c>
      <c r="S17" s="4">
        <f t="shared" si="0"/>
        <v>33</v>
      </c>
      <c r="T17" s="4">
        <f t="shared" si="1"/>
        <v>437</v>
      </c>
    </row>
    <row r="18" spans="1:20" ht="21" customHeight="1" thickBot="1">
      <c r="A18" s="24" t="s">
        <v>30</v>
      </c>
      <c r="B18" s="32"/>
      <c r="C18" s="26">
        <f>SUM(C13:C17)</f>
        <v>5</v>
      </c>
      <c r="D18" s="27">
        <f>SUM(D13:D17)</f>
        <v>205</v>
      </c>
      <c r="E18" s="28">
        <f>SUM(E13:E17)</f>
        <v>99</v>
      </c>
      <c r="F18" s="29"/>
      <c r="G18" s="27">
        <f t="shared" ref="G18:R18" si="5">SUM(G13:G17)</f>
        <v>2</v>
      </c>
      <c r="H18" s="27">
        <f t="shared" si="5"/>
        <v>34</v>
      </c>
      <c r="I18" s="27">
        <f t="shared" si="5"/>
        <v>0</v>
      </c>
      <c r="J18" s="27">
        <f t="shared" si="5"/>
        <v>0</v>
      </c>
      <c r="K18" s="27">
        <f t="shared" si="5"/>
        <v>23</v>
      </c>
      <c r="L18" s="27">
        <f t="shared" si="5"/>
        <v>586</v>
      </c>
      <c r="M18" s="27">
        <f t="shared" si="5"/>
        <v>27</v>
      </c>
      <c r="N18" s="27">
        <f t="shared" si="5"/>
        <v>402</v>
      </c>
      <c r="O18" s="27">
        <f t="shared" si="5"/>
        <v>30</v>
      </c>
      <c r="P18" s="27">
        <f t="shared" si="5"/>
        <v>539</v>
      </c>
      <c r="Q18" s="27">
        <f t="shared" si="5"/>
        <v>27</v>
      </c>
      <c r="R18" s="27">
        <f t="shared" si="5"/>
        <v>468</v>
      </c>
      <c r="S18" s="27">
        <f t="shared" si="0"/>
        <v>107</v>
      </c>
      <c r="T18" s="27">
        <f t="shared" si="1"/>
        <v>1995</v>
      </c>
    </row>
    <row r="19" spans="1:20" ht="21" customHeight="1">
      <c r="A19" s="17" t="s">
        <v>40</v>
      </c>
      <c r="B19" s="18" t="s">
        <v>41</v>
      </c>
      <c r="C19" s="19">
        <v>1</v>
      </c>
      <c r="D19" s="20">
        <v>15</v>
      </c>
      <c r="E19" s="21">
        <v>6</v>
      </c>
      <c r="F19" s="22" t="s">
        <v>9</v>
      </c>
      <c r="G19" s="21"/>
      <c r="H19" s="21"/>
      <c r="I19" s="21"/>
      <c r="J19" s="21"/>
      <c r="K19" s="21">
        <v>6</v>
      </c>
      <c r="L19" s="21">
        <v>63</v>
      </c>
      <c r="M19" s="21">
        <v>7</v>
      </c>
      <c r="N19" s="21">
        <v>72</v>
      </c>
      <c r="O19" s="21">
        <v>6</v>
      </c>
      <c r="P19" s="21">
        <v>41</v>
      </c>
      <c r="Q19" s="21"/>
      <c r="R19" s="21"/>
      <c r="S19" s="21">
        <f t="shared" si="0"/>
        <v>19</v>
      </c>
      <c r="T19" s="21">
        <f t="shared" si="1"/>
        <v>176</v>
      </c>
    </row>
    <row r="20" spans="1:20" ht="21" customHeight="1" thickBot="1">
      <c r="A20" s="24" t="s">
        <v>30</v>
      </c>
      <c r="B20" s="32"/>
      <c r="C20" s="26">
        <f>SUM(C19)</f>
        <v>1</v>
      </c>
      <c r="D20" s="27">
        <f>SUM(D19)</f>
        <v>15</v>
      </c>
      <c r="E20" s="28">
        <f>SUM(E19)</f>
        <v>6</v>
      </c>
      <c r="F20" s="29"/>
      <c r="G20" s="27">
        <f t="shared" ref="G20:R20" si="6">SUM(G19)</f>
        <v>0</v>
      </c>
      <c r="H20" s="27">
        <f t="shared" si="6"/>
        <v>0</v>
      </c>
      <c r="I20" s="27">
        <f t="shared" si="6"/>
        <v>0</v>
      </c>
      <c r="J20" s="27">
        <f t="shared" si="6"/>
        <v>0</v>
      </c>
      <c r="K20" s="27">
        <f t="shared" si="6"/>
        <v>6</v>
      </c>
      <c r="L20" s="27">
        <f t="shared" si="6"/>
        <v>63</v>
      </c>
      <c r="M20" s="27">
        <f t="shared" si="6"/>
        <v>7</v>
      </c>
      <c r="N20" s="27">
        <f t="shared" si="6"/>
        <v>72</v>
      </c>
      <c r="O20" s="27">
        <f t="shared" si="6"/>
        <v>6</v>
      </c>
      <c r="P20" s="27">
        <f t="shared" si="6"/>
        <v>41</v>
      </c>
      <c r="Q20" s="27">
        <f t="shared" si="6"/>
        <v>0</v>
      </c>
      <c r="R20" s="27">
        <f t="shared" si="6"/>
        <v>0</v>
      </c>
      <c r="S20" s="27">
        <f t="shared" si="0"/>
        <v>19</v>
      </c>
      <c r="T20" s="27">
        <f t="shared" si="1"/>
        <v>176</v>
      </c>
    </row>
    <row r="21" spans="1:20" ht="21" customHeight="1">
      <c r="A21" s="17" t="s">
        <v>17</v>
      </c>
      <c r="B21" s="18" t="s">
        <v>38</v>
      </c>
      <c r="C21" s="19">
        <v>1</v>
      </c>
      <c r="D21" s="20">
        <v>5</v>
      </c>
      <c r="E21" s="21">
        <v>0</v>
      </c>
      <c r="F21" s="22" t="s">
        <v>9</v>
      </c>
      <c r="G21" s="20">
        <v>0</v>
      </c>
      <c r="H21" s="20">
        <v>0</v>
      </c>
      <c r="I21" s="20">
        <v>0</v>
      </c>
      <c r="J21" s="20">
        <v>0</v>
      </c>
      <c r="K21" s="20">
        <v>1</v>
      </c>
      <c r="L21" s="20">
        <v>7</v>
      </c>
      <c r="M21" s="20">
        <v>2</v>
      </c>
      <c r="N21" s="20">
        <v>2</v>
      </c>
      <c r="O21" s="20">
        <v>1</v>
      </c>
      <c r="P21" s="20">
        <v>4</v>
      </c>
      <c r="Q21" s="20">
        <v>1</v>
      </c>
      <c r="R21" s="20">
        <v>10</v>
      </c>
      <c r="S21" s="20">
        <f t="shared" si="0"/>
        <v>5</v>
      </c>
      <c r="T21" s="20">
        <f t="shared" si="1"/>
        <v>23</v>
      </c>
    </row>
    <row r="22" spans="1:20" ht="21" customHeight="1">
      <c r="A22" s="23" t="s">
        <v>18</v>
      </c>
      <c r="B22" s="3" t="s">
        <v>38</v>
      </c>
      <c r="C22" s="9">
        <v>1</v>
      </c>
      <c r="D22" s="4">
        <v>6</v>
      </c>
      <c r="E22" s="5">
        <v>0</v>
      </c>
      <c r="F22" s="6" t="s">
        <v>9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3</v>
      </c>
      <c r="M22" s="4">
        <v>1</v>
      </c>
      <c r="N22" s="4">
        <v>3</v>
      </c>
      <c r="O22" s="4">
        <v>2</v>
      </c>
      <c r="P22" s="4">
        <v>5</v>
      </c>
      <c r="Q22" s="4">
        <v>2</v>
      </c>
      <c r="R22" s="4">
        <v>5</v>
      </c>
      <c r="S22" s="4">
        <f t="shared" si="0"/>
        <v>6</v>
      </c>
      <c r="T22" s="4">
        <f t="shared" si="1"/>
        <v>16</v>
      </c>
    </row>
    <row r="23" spans="1:20" ht="21" customHeight="1" thickBot="1">
      <c r="A23" s="24" t="s">
        <v>30</v>
      </c>
      <c r="B23" s="32"/>
      <c r="C23" s="26">
        <f>SUM(C21:C22)</f>
        <v>2</v>
      </c>
      <c r="D23" s="27">
        <f>SUM(D21:D22)</f>
        <v>11</v>
      </c>
      <c r="E23" s="28">
        <f>SUM(E21:E22)</f>
        <v>0</v>
      </c>
      <c r="F23" s="29"/>
      <c r="G23" s="27">
        <f t="shared" ref="G23:R23" si="7">SUM(G21:G22)</f>
        <v>0</v>
      </c>
      <c r="H23" s="27">
        <f t="shared" si="7"/>
        <v>0</v>
      </c>
      <c r="I23" s="27">
        <f t="shared" si="7"/>
        <v>0</v>
      </c>
      <c r="J23" s="27">
        <f t="shared" si="7"/>
        <v>0</v>
      </c>
      <c r="K23" s="27">
        <f t="shared" si="7"/>
        <v>2</v>
      </c>
      <c r="L23" s="27">
        <f t="shared" si="7"/>
        <v>10</v>
      </c>
      <c r="M23" s="27">
        <f t="shared" si="7"/>
        <v>3</v>
      </c>
      <c r="N23" s="27">
        <f t="shared" si="7"/>
        <v>5</v>
      </c>
      <c r="O23" s="27">
        <f t="shared" si="7"/>
        <v>3</v>
      </c>
      <c r="P23" s="27">
        <f t="shared" si="7"/>
        <v>9</v>
      </c>
      <c r="Q23" s="27">
        <f t="shared" si="7"/>
        <v>3</v>
      </c>
      <c r="R23" s="27">
        <f t="shared" si="7"/>
        <v>15</v>
      </c>
      <c r="S23" s="27">
        <f t="shared" si="0"/>
        <v>11</v>
      </c>
      <c r="T23" s="27">
        <f t="shared" si="1"/>
        <v>39</v>
      </c>
    </row>
    <row r="24" spans="1:20" ht="21" customHeight="1">
      <c r="A24" s="17" t="s">
        <v>23</v>
      </c>
      <c r="B24" s="18" t="s">
        <v>0</v>
      </c>
      <c r="C24" s="19">
        <v>1</v>
      </c>
      <c r="D24" s="20">
        <v>28</v>
      </c>
      <c r="E24" s="21">
        <v>13</v>
      </c>
      <c r="F24" s="22" t="s">
        <v>9</v>
      </c>
      <c r="G24" s="20">
        <v>0</v>
      </c>
      <c r="H24" s="20">
        <v>0</v>
      </c>
      <c r="I24" s="20">
        <v>0</v>
      </c>
      <c r="J24" s="20">
        <v>0</v>
      </c>
      <c r="K24" s="20">
        <v>1</v>
      </c>
      <c r="L24" s="20">
        <v>22</v>
      </c>
      <c r="M24" s="20">
        <v>1</v>
      </c>
      <c r="N24" s="20">
        <v>21</v>
      </c>
      <c r="O24" s="20">
        <v>5</v>
      </c>
      <c r="P24" s="20">
        <v>100</v>
      </c>
      <c r="Q24" s="20">
        <v>6</v>
      </c>
      <c r="R24" s="20">
        <v>119</v>
      </c>
      <c r="S24" s="20">
        <f t="shared" si="0"/>
        <v>13</v>
      </c>
      <c r="T24" s="20">
        <f t="shared" si="1"/>
        <v>262</v>
      </c>
    </row>
    <row r="25" spans="1:20" ht="21" customHeight="1">
      <c r="A25" s="23" t="s">
        <v>24</v>
      </c>
      <c r="B25" s="3" t="s">
        <v>0</v>
      </c>
      <c r="C25" s="9">
        <v>1</v>
      </c>
      <c r="D25" s="4">
        <v>15</v>
      </c>
      <c r="E25" s="5">
        <v>7</v>
      </c>
      <c r="F25" s="6" t="s">
        <v>9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21</v>
      </c>
      <c r="M25" s="4">
        <v>2</v>
      </c>
      <c r="N25" s="4">
        <v>1</v>
      </c>
      <c r="O25" s="4">
        <v>3</v>
      </c>
      <c r="P25" s="4">
        <v>38</v>
      </c>
      <c r="Q25" s="4">
        <v>4</v>
      </c>
      <c r="R25" s="4">
        <v>59</v>
      </c>
      <c r="S25" s="4">
        <f t="shared" si="0"/>
        <v>10</v>
      </c>
      <c r="T25" s="4">
        <f t="shared" si="1"/>
        <v>119</v>
      </c>
    </row>
    <row r="26" spans="1:20" ht="21" customHeight="1">
      <c r="A26" s="23" t="s">
        <v>26</v>
      </c>
      <c r="B26" s="3" t="s">
        <v>0</v>
      </c>
      <c r="C26" s="9">
        <v>1</v>
      </c>
      <c r="D26" s="4">
        <v>52</v>
      </c>
      <c r="E26" s="5">
        <v>16</v>
      </c>
      <c r="F26" s="6" t="s">
        <v>9</v>
      </c>
      <c r="G26" s="4">
        <v>0</v>
      </c>
      <c r="H26" s="4">
        <v>0</v>
      </c>
      <c r="I26" s="4">
        <v>0</v>
      </c>
      <c r="J26" s="4">
        <v>0</v>
      </c>
      <c r="K26" s="4">
        <v>3</v>
      </c>
      <c r="L26" s="4">
        <v>50</v>
      </c>
      <c r="M26" s="4">
        <v>2</v>
      </c>
      <c r="N26" s="4">
        <v>30</v>
      </c>
      <c r="O26" s="4">
        <v>2</v>
      </c>
      <c r="P26" s="4">
        <v>18</v>
      </c>
      <c r="Q26" s="4">
        <v>2</v>
      </c>
      <c r="R26" s="4">
        <v>25</v>
      </c>
      <c r="S26" s="4">
        <f t="shared" si="0"/>
        <v>9</v>
      </c>
      <c r="T26" s="4">
        <f t="shared" si="1"/>
        <v>123</v>
      </c>
    </row>
    <row r="27" spans="1:20" ht="21" customHeight="1" thickBot="1">
      <c r="A27" s="24" t="s">
        <v>30</v>
      </c>
      <c r="B27" s="32"/>
      <c r="C27" s="26">
        <f>SUM(C24:C26)</f>
        <v>3</v>
      </c>
      <c r="D27" s="27">
        <f>SUM(D24:D26)</f>
        <v>95</v>
      </c>
      <c r="E27" s="28">
        <f>SUM(E24:E26)</f>
        <v>36</v>
      </c>
      <c r="F27" s="29"/>
      <c r="G27" s="27">
        <f t="shared" ref="G27:R27" si="8">SUM(G24:G26)</f>
        <v>0</v>
      </c>
      <c r="H27" s="27">
        <f t="shared" si="8"/>
        <v>0</v>
      </c>
      <c r="I27" s="27">
        <f t="shared" si="8"/>
        <v>0</v>
      </c>
      <c r="J27" s="27">
        <f t="shared" si="8"/>
        <v>0</v>
      </c>
      <c r="K27" s="27">
        <f t="shared" si="8"/>
        <v>5</v>
      </c>
      <c r="L27" s="27">
        <f t="shared" si="8"/>
        <v>93</v>
      </c>
      <c r="M27" s="27">
        <f t="shared" si="8"/>
        <v>5</v>
      </c>
      <c r="N27" s="27">
        <f t="shared" si="8"/>
        <v>52</v>
      </c>
      <c r="O27" s="27">
        <f t="shared" si="8"/>
        <v>10</v>
      </c>
      <c r="P27" s="27">
        <f t="shared" si="8"/>
        <v>156</v>
      </c>
      <c r="Q27" s="27">
        <f t="shared" si="8"/>
        <v>12</v>
      </c>
      <c r="R27" s="27">
        <f t="shared" si="8"/>
        <v>203</v>
      </c>
      <c r="S27" s="27">
        <f t="shared" si="0"/>
        <v>32</v>
      </c>
      <c r="T27" s="27">
        <f t="shared" si="1"/>
        <v>504</v>
      </c>
    </row>
    <row r="28" spans="1:20" ht="21" customHeight="1">
      <c r="A28" s="17" t="s">
        <v>25</v>
      </c>
      <c r="B28" s="18" t="s">
        <v>1</v>
      </c>
      <c r="C28" s="19">
        <v>1</v>
      </c>
      <c r="D28" s="20">
        <v>16</v>
      </c>
      <c r="E28" s="21">
        <v>5</v>
      </c>
      <c r="F28" s="22" t="s">
        <v>9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1</v>
      </c>
      <c r="N28" s="20">
        <v>23</v>
      </c>
      <c r="O28" s="20">
        <v>2</v>
      </c>
      <c r="P28" s="20">
        <v>31</v>
      </c>
      <c r="Q28" s="20">
        <v>2</v>
      </c>
      <c r="R28" s="20">
        <v>40</v>
      </c>
      <c r="S28" s="20">
        <f t="shared" si="0"/>
        <v>5</v>
      </c>
      <c r="T28" s="20">
        <f t="shared" si="1"/>
        <v>94</v>
      </c>
    </row>
    <row r="29" spans="1:20" ht="21" customHeight="1">
      <c r="A29" s="23" t="s">
        <v>27</v>
      </c>
      <c r="B29" s="3" t="s">
        <v>1</v>
      </c>
      <c r="C29" s="9">
        <v>1</v>
      </c>
      <c r="D29" s="4">
        <v>51</v>
      </c>
      <c r="E29" s="5">
        <v>20</v>
      </c>
      <c r="F29" s="6" t="s">
        <v>9</v>
      </c>
      <c r="G29" s="4">
        <v>0</v>
      </c>
      <c r="H29" s="4">
        <v>0</v>
      </c>
      <c r="I29" s="4">
        <v>0</v>
      </c>
      <c r="J29" s="4">
        <v>0</v>
      </c>
      <c r="K29" s="4">
        <v>4</v>
      </c>
      <c r="L29" s="4">
        <v>60</v>
      </c>
      <c r="M29" s="4">
        <v>3</v>
      </c>
      <c r="N29" s="4">
        <v>42</v>
      </c>
      <c r="O29" s="4">
        <v>6</v>
      </c>
      <c r="P29" s="4">
        <v>86</v>
      </c>
      <c r="Q29" s="4">
        <v>3</v>
      </c>
      <c r="R29" s="4">
        <v>39</v>
      </c>
      <c r="S29" s="4">
        <f t="shared" si="0"/>
        <v>16</v>
      </c>
      <c r="T29" s="4">
        <f t="shared" si="1"/>
        <v>227</v>
      </c>
    </row>
    <row r="30" spans="1:20" ht="21" customHeight="1" thickBot="1">
      <c r="A30" s="24" t="s">
        <v>30</v>
      </c>
      <c r="B30" s="33"/>
      <c r="C30" s="34">
        <f>SUM(C28:C29)</f>
        <v>2</v>
      </c>
      <c r="D30" s="30">
        <f>SUM(D28:D29)</f>
        <v>67</v>
      </c>
      <c r="E30" s="35">
        <f>SUM(E28:E29)</f>
        <v>25</v>
      </c>
      <c r="F30" s="34"/>
      <c r="G30" s="30">
        <f t="shared" ref="G30:R30" si="9">SUM(G28:G29)</f>
        <v>0</v>
      </c>
      <c r="H30" s="30">
        <f t="shared" si="9"/>
        <v>0</v>
      </c>
      <c r="I30" s="30">
        <f t="shared" si="9"/>
        <v>0</v>
      </c>
      <c r="J30" s="30">
        <f t="shared" si="9"/>
        <v>0</v>
      </c>
      <c r="K30" s="30">
        <f t="shared" si="9"/>
        <v>4</v>
      </c>
      <c r="L30" s="30">
        <f t="shared" si="9"/>
        <v>60</v>
      </c>
      <c r="M30" s="30">
        <f t="shared" si="9"/>
        <v>4</v>
      </c>
      <c r="N30" s="30">
        <f t="shared" si="9"/>
        <v>65</v>
      </c>
      <c r="O30" s="30">
        <f t="shared" si="9"/>
        <v>8</v>
      </c>
      <c r="P30" s="30">
        <f t="shared" si="9"/>
        <v>117</v>
      </c>
      <c r="Q30" s="30">
        <f t="shared" si="9"/>
        <v>5</v>
      </c>
      <c r="R30" s="30">
        <f t="shared" si="9"/>
        <v>79</v>
      </c>
      <c r="S30" s="30">
        <f t="shared" si="0"/>
        <v>21</v>
      </c>
      <c r="T30" s="30">
        <f t="shared" si="1"/>
        <v>321</v>
      </c>
    </row>
    <row r="31" spans="1:20" ht="21" customHeight="1" thickBot="1">
      <c r="S31" s="7">
        <f t="shared" si="0"/>
        <v>0</v>
      </c>
      <c r="T31" s="7">
        <f t="shared" si="1"/>
        <v>0</v>
      </c>
    </row>
    <row r="32" spans="1:20" ht="21" customHeight="1">
      <c r="A32" s="358" t="s">
        <v>128</v>
      </c>
      <c r="B32" s="359"/>
      <c r="C32" s="37">
        <f>C6+C8+C12+C18+C23+C20</f>
        <v>15</v>
      </c>
      <c r="D32" s="37">
        <f t="shared" ref="D32:R32" si="10">D6+D8+D12+D18+D23+D20</f>
        <v>454</v>
      </c>
      <c r="E32" s="37">
        <f t="shared" si="10"/>
        <v>255</v>
      </c>
      <c r="F32" s="37"/>
      <c r="G32" s="37">
        <f t="shared" si="10"/>
        <v>2</v>
      </c>
      <c r="H32" s="37">
        <f t="shared" si="10"/>
        <v>34</v>
      </c>
      <c r="I32" s="37">
        <f t="shared" si="10"/>
        <v>0</v>
      </c>
      <c r="J32" s="37">
        <f t="shared" si="10"/>
        <v>0</v>
      </c>
      <c r="K32" s="37">
        <f t="shared" si="10"/>
        <v>80</v>
      </c>
      <c r="L32" s="37">
        <f t="shared" si="10"/>
        <v>1614</v>
      </c>
      <c r="M32" s="37">
        <f t="shared" si="10"/>
        <v>83</v>
      </c>
      <c r="N32" s="37">
        <f t="shared" si="10"/>
        <v>1357</v>
      </c>
      <c r="O32" s="37">
        <f t="shared" si="10"/>
        <v>78</v>
      </c>
      <c r="P32" s="37">
        <f t="shared" si="10"/>
        <v>1312</v>
      </c>
      <c r="Q32" s="37">
        <f t="shared" si="10"/>
        <v>70</v>
      </c>
      <c r="R32" s="37">
        <f t="shared" si="10"/>
        <v>1092</v>
      </c>
      <c r="S32" s="37">
        <f t="shared" si="0"/>
        <v>311</v>
      </c>
      <c r="T32" s="37">
        <f t="shared" si="1"/>
        <v>5375</v>
      </c>
    </row>
    <row r="33" spans="1:20" ht="21" customHeight="1">
      <c r="A33" s="354" t="s">
        <v>129</v>
      </c>
      <c r="B33" s="355"/>
      <c r="C33" s="38">
        <f>C27+C30</f>
        <v>5</v>
      </c>
      <c r="D33" s="38">
        <f t="shared" ref="D33:E33" si="11">D27+D30</f>
        <v>162</v>
      </c>
      <c r="E33" s="38">
        <f t="shared" si="11"/>
        <v>61</v>
      </c>
      <c r="F33" s="38"/>
      <c r="G33" s="38">
        <f t="shared" ref="G33:R33" si="12">G27+G30</f>
        <v>0</v>
      </c>
      <c r="H33" s="38">
        <f t="shared" si="12"/>
        <v>0</v>
      </c>
      <c r="I33" s="38">
        <f t="shared" si="12"/>
        <v>0</v>
      </c>
      <c r="J33" s="38">
        <f t="shared" si="12"/>
        <v>0</v>
      </c>
      <c r="K33" s="38">
        <f t="shared" si="12"/>
        <v>9</v>
      </c>
      <c r="L33" s="38">
        <f t="shared" si="12"/>
        <v>153</v>
      </c>
      <c r="M33" s="38">
        <f t="shared" si="12"/>
        <v>9</v>
      </c>
      <c r="N33" s="38">
        <f t="shared" si="12"/>
        <v>117</v>
      </c>
      <c r="O33" s="38">
        <f t="shared" si="12"/>
        <v>18</v>
      </c>
      <c r="P33" s="38">
        <f t="shared" si="12"/>
        <v>273</v>
      </c>
      <c r="Q33" s="38">
        <f t="shared" si="12"/>
        <v>17</v>
      </c>
      <c r="R33" s="38">
        <f t="shared" si="12"/>
        <v>282</v>
      </c>
      <c r="S33" s="38">
        <f t="shared" si="0"/>
        <v>53</v>
      </c>
      <c r="T33" s="38">
        <f t="shared" si="1"/>
        <v>825</v>
      </c>
    </row>
    <row r="34" spans="1:20" ht="21" customHeight="1" thickBot="1">
      <c r="A34" s="356" t="s">
        <v>130</v>
      </c>
      <c r="B34" s="357"/>
      <c r="C34" s="39">
        <f>SUM(C32:C33)</f>
        <v>20</v>
      </c>
      <c r="D34" s="39">
        <f t="shared" ref="D34:E34" si="13">SUM(D32:D33)</f>
        <v>616</v>
      </c>
      <c r="E34" s="39">
        <f t="shared" si="13"/>
        <v>316</v>
      </c>
      <c r="F34" s="39"/>
      <c r="G34" s="39">
        <f t="shared" ref="G34" si="14">SUM(G32:G33)</f>
        <v>2</v>
      </c>
      <c r="H34" s="39">
        <f t="shared" ref="H34" si="15">SUM(H32:H33)</f>
        <v>34</v>
      </c>
      <c r="I34" s="39">
        <f t="shared" ref="I34" si="16">SUM(I32:I33)</f>
        <v>0</v>
      </c>
      <c r="J34" s="39">
        <f t="shared" ref="J34" si="17">SUM(J32:J33)</f>
        <v>0</v>
      </c>
      <c r="K34" s="39">
        <f t="shared" ref="K34" si="18">SUM(K32:K33)</f>
        <v>89</v>
      </c>
      <c r="L34" s="39">
        <f t="shared" ref="L34" si="19">SUM(L32:L33)</f>
        <v>1767</v>
      </c>
      <c r="M34" s="39">
        <f t="shared" ref="M34" si="20">SUM(M32:M33)</f>
        <v>92</v>
      </c>
      <c r="N34" s="39">
        <f t="shared" ref="N34" si="21">SUM(N32:N33)</f>
        <v>1474</v>
      </c>
      <c r="O34" s="39">
        <f t="shared" ref="O34" si="22">SUM(O32:O33)</f>
        <v>96</v>
      </c>
      <c r="P34" s="39">
        <f t="shared" ref="P34" si="23">SUM(P32:P33)</f>
        <v>1585</v>
      </c>
      <c r="Q34" s="39">
        <f t="shared" ref="Q34" si="24">SUM(Q32:Q33)</f>
        <v>87</v>
      </c>
      <c r="R34" s="39">
        <f t="shared" ref="R34" si="25">SUM(R32:R33)</f>
        <v>1374</v>
      </c>
      <c r="S34" s="39">
        <f t="shared" si="0"/>
        <v>364</v>
      </c>
      <c r="T34" s="39">
        <f t="shared" si="1"/>
        <v>6200</v>
      </c>
    </row>
  </sheetData>
  <sortState ref="A3:T22">
    <sortCondition ref="B3:B22"/>
  </sortState>
  <mergeCells count="10">
    <mergeCell ref="S1:T1"/>
    <mergeCell ref="A33:B33"/>
    <mergeCell ref="A34:B34"/>
    <mergeCell ref="A32:B32"/>
    <mergeCell ref="Q1:R1"/>
    <mergeCell ref="O1:P1"/>
    <mergeCell ref="M1:N1"/>
    <mergeCell ref="K1:L1"/>
    <mergeCell ref="I1:J1"/>
    <mergeCell ref="G1:H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75D2C-590E-4A4E-B005-CDB92A359C57}">
  <dimension ref="A1:E27"/>
  <sheetViews>
    <sheetView topLeftCell="A22" workbookViewId="0">
      <selection activeCell="F25" sqref="F25"/>
    </sheetView>
  </sheetViews>
  <sheetFormatPr defaultRowHeight="23.25" customHeight="1"/>
  <cols>
    <col min="1" max="1" width="83.7109375" customWidth="1"/>
    <col min="2" max="2" width="9.140625" style="121"/>
    <col min="4" max="4" width="48" customWidth="1"/>
  </cols>
  <sheetData>
    <row r="1" spans="1:5" ht="23.25" customHeight="1">
      <c r="A1" s="119" t="s">
        <v>163</v>
      </c>
      <c r="B1" s="119" t="s">
        <v>140</v>
      </c>
      <c r="D1" s="119" t="s">
        <v>164</v>
      </c>
      <c r="E1" s="119" t="s">
        <v>140</v>
      </c>
    </row>
    <row r="2" spans="1:5" ht="23.25" customHeight="1">
      <c r="A2" s="120" t="s">
        <v>151</v>
      </c>
      <c r="B2" s="119">
        <v>1</v>
      </c>
      <c r="D2" s="120" t="s">
        <v>165</v>
      </c>
      <c r="E2" s="119">
        <v>1</v>
      </c>
    </row>
    <row r="3" spans="1:5" ht="23.25" customHeight="1">
      <c r="A3" s="120" t="s">
        <v>148</v>
      </c>
      <c r="B3" s="119">
        <v>1</v>
      </c>
      <c r="D3" s="120" t="s">
        <v>166</v>
      </c>
      <c r="E3" s="119">
        <v>1</v>
      </c>
    </row>
    <row r="4" spans="1:5" ht="23.25" customHeight="1">
      <c r="A4" s="120" t="s">
        <v>142</v>
      </c>
      <c r="B4" s="119">
        <v>1</v>
      </c>
      <c r="D4" s="120" t="s">
        <v>167</v>
      </c>
      <c r="E4" s="119">
        <v>1</v>
      </c>
    </row>
    <row r="5" spans="1:5" ht="23.25" customHeight="1">
      <c r="A5" s="120" t="s">
        <v>146</v>
      </c>
      <c r="B5" s="119">
        <v>1</v>
      </c>
      <c r="D5" s="120" t="s">
        <v>168</v>
      </c>
      <c r="E5" s="119">
        <v>1</v>
      </c>
    </row>
    <row r="6" spans="1:5" ht="23.25" customHeight="1">
      <c r="A6" s="120" t="s">
        <v>141</v>
      </c>
      <c r="B6" s="119">
        <v>1</v>
      </c>
      <c r="D6" s="120" t="s">
        <v>169</v>
      </c>
      <c r="E6" s="119">
        <v>1</v>
      </c>
    </row>
    <row r="7" spans="1:5" ht="23.25" customHeight="1">
      <c r="A7" s="120" t="s">
        <v>144</v>
      </c>
      <c r="B7" s="119">
        <v>1</v>
      </c>
      <c r="D7" s="120"/>
      <c r="E7" s="119"/>
    </row>
    <row r="8" spans="1:5" ht="23.25" customHeight="1">
      <c r="A8" s="120" t="s">
        <v>152</v>
      </c>
      <c r="B8" s="119">
        <v>1</v>
      </c>
      <c r="D8" s="120"/>
      <c r="E8" s="119"/>
    </row>
    <row r="9" spans="1:5" ht="23.25" customHeight="1">
      <c r="A9" s="120" t="s">
        <v>154</v>
      </c>
      <c r="B9" s="119">
        <v>1</v>
      </c>
      <c r="D9" s="120"/>
      <c r="E9" s="119"/>
    </row>
    <row r="10" spans="1:5" ht="23.25" customHeight="1">
      <c r="A10" s="120" t="s">
        <v>161</v>
      </c>
      <c r="B10" s="119">
        <v>1</v>
      </c>
      <c r="D10" s="120"/>
      <c r="E10" s="119"/>
    </row>
    <row r="11" spans="1:5" ht="23.25" customHeight="1">
      <c r="A11" s="120" t="s">
        <v>162</v>
      </c>
      <c r="B11" s="119">
        <v>1</v>
      </c>
      <c r="D11" s="120"/>
      <c r="E11" s="119"/>
    </row>
    <row r="12" spans="1:5" ht="23.25" customHeight="1">
      <c r="A12" s="120" t="s">
        <v>156</v>
      </c>
      <c r="B12" s="119">
        <v>1</v>
      </c>
      <c r="D12" s="120"/>
      <c r="E12" s="119"/>
    </row>
    <row r="13" spans="1:5" ht="23.25" customHeight="1">
      <c r="A13" s="120" t="s">
        <v>158</v>
      </c>
      <c r="B13" s="119">
        <v>1</v>
      </c>
      <c r="D13" s="120"/>
      <c r="E13" s="119"/>
    </row>
    <row r="14" spans="1:5" ht="23.25" customHeight="1">
      <c r="A14" s="120" t="s">
        <v>149</v>
      </c>
      <c r="B14" s="119">
        <v>1</v>
      </c>
      <c r="D14" s="120"/>
      <c r="E14" s="119"/>
    </row>
    <row r="15" spans="1:5" ht="23.25" customHeight="1">
      <c r="A15" s="120" t="s">
        <v>155</v>
      </c>
      <c r="B15" s="119">
        <v>1</v>
      </c>
      <c r="D15" s="120"/>
      <c r="E15" s="119"/>
    </row>
    <row r="16" spans="1:5" ht="23.25" customHeight="1">
      <c r="A16" s="120" t="s">
        <v>143</v>
      </c>
      <c r="B16" s="119">
        <v>1</v>
      </c>
      <c r="D16" s="120"/>
      <c r="E16" s="119"/>
    </row>
    <row r="17" spans="1:5" ht="23.25" customHeight="1">
      <c r="A17" s="120" t="s">
        <v>153</v>
      </c>
      <c r="B17" s="119">
        <v>1</v>
      </c>
      <c r="D17" s="120"/>
      <c r="E17" s="119"/>
    </row>
    <row r="18" spans="1:5" ht="23.25" customHeight="1">
      <c r="A18" s="120" t="s">
        <v>157</v>
      </c>
      <c r="B18" s="119">
        <v>1</v>
      </c>
      <c r="D18" s="120"/>
      <c r="E18" s="119"/>
    </row>
    <row r="19" spans="1:5" ht="23.25" customHeight="1">
      <c r="A19" s="120" t="s">
        <v>159</v>
      </c>
      <c r="B19" s="119">
        <v>1</v>
      </c>
      <c r="D19" s="120"/>
      <c r="E19" s="119"/>
    </row>
    <row r="20" spans="1:5" ht="23.25" customHeight="1">
      <c r="A20" s="120" t="s">
        <v>160</v>
      </c>
      <c r="B20" s="119">
        <v>1</v>
      </c>
      <c r="D20" s="120"/>
      <c r="E20" s="119"/>
    </row>
    <row r="21" spans="1:5" ht="23.25" customHeight="1">
      <c r="A21" s="120" t="s">
        <v>145</v>
      </c>
      <c r="B21" s="119">
        <v>1</v>
      </c>
      <c r="D21" s="120"/>
      <c r="E21" s="119"/>
    </row>
    <row r="22" spans="1:5" ht="23.25" customHeight="1">
      <c r="A22" s="120" t="s">
        <v>150</v>
      </c>
      <c r="B22" s="119">
        <v>1</v>
      </c>
      <c r="D22" s="120"/>
      <c r="E22" s="119"/>
    </row>
    <row r="23" spans="1:5" ht="23.25" customHeight="1">
      <c r="B23" s="121">
        <f>SUM(B2:B22)</f>
        <v>21</v>
      </c>
      <c r="E23">
        <f>SUM(E2:E22)</f>
        <v>5</v>
      </c>
    </row>
    <row r="24" spans="1:5" ht="23.25" customHeight="1" thickBot="1"/>
    <row r="25" spans="1:5" ht="23.25" customHeight="1">
      <c r="A25" s="344" t="s">
        <v>317</v>
      </c>
      <c r="B25" s="345"/>
      <c r="C25" s="345"/>
      <c r="D25" s="122">
        <f>KURUMLAR!E23</f>
        <v>5</v>
      </c>
    </row>
    <row r="26" spans="1:5" ht="23.25" customHeight="1">
      <c r="A26" s="346" t="s">
        <v>318</v>
      </c>
      <c r="B26" s="347"/>
      <c r="C26" s="347"/>
      <c r="D26" s="123">
        <f>KURUMLAR!B23</f>
        <v>21</v>
      </c>
    </row>
    <row r="27" spans="1:5" ht="23.25" customHeight="1" thickBot="1">
      <c r="A27" s="348" t="s">
        <v>30</v>
      </c>
      <c r="B27" s="349"/>
      <c r="C27" s="349"/>
      <c r="D27" s="103">
        <f>SUM(D25:D26)</f>
        <v>26</v>
      </c>
    </row>
  </sheetData>
  <sortState ref="A2:E23">
    <sortCondition ref="A2:A23"/>
  </sortState>
  <mergeCells count="3">
    <mergeCell ref="A27:C27"/>
    <mergeCell ref="A25:C25"/>
    <mergeCell ref="A26:C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8B338-5E8F-4320-A9C6-AE1C88CFB9F4}">
  <dimension ref="A1:AJ57"/>
  <sheetViews>
    <sheetView topLeftCell="A19" workbookViewId="0">
      <selection activeCell="AE29" sqref="AA1:AE29"/>
    </sheetView>
  </sheetViews>
  <sheetFormatPr defaultRowHeight="13.5" customHeight="1"/>
  <cols>
    <col min="1" max="1" width="37.5703125" bestFit="1" customWidth="1"/>
    <col min="2" max="2" width="9.140625" style="121"/>
    <col min="3" max="3" width="4.42578125" customWidth="1"/>
    <col min="4" max="4" width="14.5703125" bestFit="1" customWidth="1"/>
    <col min="5" max="5" width="38.7109375" bestFit="1" customWidth="1"/>
    <col min="6" max="6" width="6.42578125" style="121" bestFit="1" customWidth="1"/>
    <col min="7" max="7" width="4.42578125" customWidth="1"/>
    <col min="8" max="8" width="30.140625" bestFit="1" customWidth="1"/>
    <col min="9" max="9" width="8.7109375" style="121" bestFit="1" customWidth="1"/>
    <col min="10" max="10" width="6.42578125" style="121" bestFit="1" customWidth="1"/>
    <col min="12" max="12" width="32.85546875" bestFit="1" customWidth="1"/>
    <col min="13" max="13" width="8.7109375" style="121" bestFit="1" customWidth="1"/>
    <col min="14" max="14" width="6.42578125" style="121" bestFit="1" customWidth="1"/>
    <col min="16" max="16" width="40" bestFit="1" customWidth="1"/>
    <col min="17" max="17" width="8.7109375" style="121" bestFit="1" customWidth="1"/>
    <col min="18" max="18" width="4.85546875" style="121" bestFit="1" customWidth="1"/>
    <col min="19" max="19" width="9" customWidth="1"/>
    <col min="20" max="20" width="32.85546875" bestFit="1" customWidth="1"/>
    <col min="21" max="21" width="32.5703125" bestFit="1" customWidth="1"/>
    <col min="22" max="22" width="4.85546875" style="121" bestFit="1" customWidth="1"/>
    <col min="23" max="23" width="4.42578125" customWidth="1"/>
    <col min="24" max="24" width="50.42578125" bestFit="1" customWidth="1"/>
    <col min="25" max="25" width="6.42578125" style="121" bestFit="1" customWidth="1"/>
    <col min="27" max="27" width="23.7109375" bestFit="1" customWidth="1"/>
    <col min="28" max="28" width="23.140625" bestFit="1" customWidth="1"/>
    <col min="29" max="29" width="17.7109375" style="121" bestFit="1" customWidth="1"/>
    <col min="30" max="30" width="8.7109375" style="121" bestFit="1" customWidth="1"/>
    <col min="31" max="31" width="6.42578125" style="121" bestFit="1" customWidth="1"/>
    <col min="33" max="33" width="25.140625" bestFit="1" customWidth="1"/>
    <col min="34" max="34" width="32.85546875" bestFit="1" customWidth="1"/>
    <col min="35" max="35" width="8.7109375" style="121" bestFit="1" customWidth="1"/>
    <col min="36" max="36" width="6.42578125" style="121" bestFit="1" customWidth="1"/>
  </cols>
  <sheetData>
    <row r="1" spans="1:36" ht="13.5" customHeight="1">
      <c r="A1" s="134" t="s">
        <v>219</v>
      </c>
      <c r="B1" s="134" t="s">
        <v>173</v>
      </c>
      <c r="D1" s="138" t="s">
        <v>220</v>
      </c>
      <c r="E1" s="138" t="s">
        <v>253</v>
      </c>
      <c r="F1" s="138" t="s">
        <v>140</v>
      </c>
      <c r="H1" s="134" t="s">
        <v>258</v>
      </c>
      <c r="I1" s="134" t="s">
        <v>255</v>
      </c>
      <c r="J1" s="134" t="s">
        <v>140</v>
      </c>
      <c r="L1" s="138" t="s">
        <v>261</v>
      </c>
      <c r="M1" s="138" t="s">
        <v>255</v>
      </c>
      <c r="N1" s="138" t="s">
        <v>140</v>
      </c>
      <c r="P1" s="134" t="s">
        <v>280</v>
      </c>
      <c r="Q1" s="134" t="s">
        <v>255</v>
      </c>
      <c r="R1" s="134" t="s">
        <v>263</v>
      </c>
      <c r="T1" s="138" t="s">
        <v>281</v>
      </c>
      <c r="U1" s="138" t="s">
        <v>262</v>
      </c>
      <c r="V1" s="138" t="s">
        <v>263</v>
      </c>
      <c r="X1" s="134" t="s">
        <v>287</v>
      </c>
      <c r="Y1" s="134" t="s">
        <v>140</v>
      </c>
      <c r="AA1" s="138" t="s">
        <v>259</v>
      </c>
      <c r="AB1" s="138" t="s">
        <v>288</v>
      </c>
      <c r="AC1" s="138" t="s">
        <v>289</v>
      </c>
      <c r="AD1" s="138" t="s">
        <v>255</v>
      </c>
      <c r="AE1" s="138" t="s">
        <v>140</v>
      </c>
      <c r="AG1" s="134" t="s">
        <v>139</v>
      </c>
      <c r="AH1" s="134" t="s">
        <v>259</v>
      </c>
      <c r="AI1" s="134" t="s">
        <v>255</v>
      </c>
      <c r="AJ1" s="134" t="s">
        <v>140</v>
      </c>
    </row>
    <row r="2" spans="1:36" ht="13.5" customHeight="1">
      <c r="A2" s="135" t="s">
        <v>213</v>
      </c>
      <c r="B2" s="134">
        <v>2</v>
      </c>
      <c r="D2" s="139" t="s">
        <v>227</v>
      </c>
      <c r="E2" s="139" t="s">
        <v>246</v>
      </c>
      <c r="F2" s="138">
        <v>14</v>
      </c>
      <c r="H2" s="135" t="s">
        <v>236</v>
      </c>
      <c r="I2" s="134" t="s">
        <v>256</v>
      </c>
      <c r="J2" s="134">
        <v>1</v>
      </c>
      <c r="L2" s="139" t="s">
        <v>235</v>
      </c>
      <c r="M2" s="138" t="s">
        <v>256</v>
      </c>
      <c r="N2" s="138">
        <v>3</v>
      </c>
      <c r="P2" s="135" t="s">
        <v>277</v>
      </c>
      <c r="Q2" s="134" t="s">
        <v>256</v>
      </c>
      <c r="R2" s="134">
        <v>4</v>
      </c>
      <c r="T2" s="139" t="s">
        <v>235</v>
      </c>
      <c r="U2" s="139" t="s">
        <v>268</v>
      </c>
      <c r="V2" s="138">
        <v>2</v>
      </c>
      <c r="X2" s="135" t="s">
        <v>282</v>
      </c>
      <c r="Y2" s="134">
        <v>12</v>
      </c>
      <c r="AA2" s="139" t="s">
        <v>235</v>
      </c>
      <c r="AB2" s="139" t="s">
        <v>290</v>
      </c>
      <c r="AC2" s="138" t="s">
        <v>291</v>
      </c>
      <c r="AD2" s="138" t="s">
        <v>257</v>
      </c>
      <c r="AE2" s="138">
        <v>1</v>
      </c>
      <c r="AG2" s="135" t="s">
        <v>189</v>
      </c>
      <c r="AH2" s="135" t="s">
        <v>235</v>
      </c>
      <c r="AI2" s="134" t="s">
        <v>256</v>
      </c>
      <c r="AJ2" s="134">
        <v>3</v>
      </c>
    </row>
    <row r="3" spans="1:36" ht="13.5" customHeight="1">
      <c r="A3" s="135" t="s">
        <v>216</v>
      </c>
      <c r="B3" s="134">
        <v>2</v>
      </c>
      <c r="D3" s="139" t="s">
        <v>227</v>
      </c>
      <c r="E3" s="139" t="s">
        <v>247</v>
      </c>
      <c r="F3" s="138">
        <v>29</v>
      </c>
      <c r="H3" s="135" t="s">
        <v>230</v>
      </c>
      <c r="I3" s="134" t="s">
        <v>256</v>
      </c>
      <c r="J3" s="134">
        <v>42</v>
      </c>
      <c r="L3" s="139" t="s">
        <v>235</v>
      </c>
      <c r="M3" s="138" t="s">
        <v>257</v>
      </c>
      <c r="N3" s="138">
        <v>2</v>
      </c>
      <c r="P3" s="135" t="s">
        <v>278</v>
      </c>
      <c r="Q3" s="134" t="s">
        <v>256</v>
      </c>
      <c r="R3" s="134">
        <v>4</v>
      </c>
      <c r="T3" s="139" t="s">
        <v>235</v>
      </c>
      <c r="U3" s="139" t="s">
        <v>271</v>
      </c>
      <c r="V3" s="138">
        <v>2</v>
      </c>
      <c r="X3" s="135" t="s">
        <v>283</v>
      </c>
      <c r="Y3" s="134">
        <v>0</v>
      </c>
      <c r="AA3" s="139" t="s">
        <v>232</v>
      </c>
      <c r="AB3" s="139" t="s">
        <v>292</v>
      </c>
      <c r="AC3" s="138" t="s">
        <v>293</v>
      </c>
      <c r="AD3" s="138" t="s">
        <v>256</v>
      </c>
      <c r="AE3" s="138">
        <v>1</v>
      </c>
      <c r="AG3" s="135" t="s">
        <v>189</v>
      </c>
      <c r="AH3" s="135" t="s">
        <v>235</v>
      </c>
      <c r="AI3" s="134" t="s">
        <v>257</v>
      </c>
      <c r="AJ3" s="134">
        <v>2</v>
      </c>
    </row>
    <row r="4" spans="1:36" ht="13.5" customHeight="1">
      <c r="A4" s="135" t="s">
        <v>190</v>
      </c>
      <c r="B4" s="134">
        <v>1</v>
      </c>
      <c r="D4" s="139" t="s">
        <v>227</v>
      </c>
      <c r="E4" s="139" t="s">
        <v>251</v>
      </c>
      <c r="F4" s="138">
        <v>1</v>
      </c>
      <c r="H4" s="135" t="s">
        <v>230</v>
      </c>
      <c r="I4" s="134" t="s">
        <v>257</v>
      </c>
      <c r="J4" s="134">
        <v>4</v>
      </c>
      <c r="L4" s="139" t="s">
        <v>222</v>
      </c>
      <c r="M4" s="138" t="s">
        <v>256</v>
      </c>
      <c r="N4" s="138">
        <v>1</v>
      </c>
      <c r="P4" s="135" t="s">
        <v>279</v>
      </c>
      <c r="Q4" s="134" t="s">
        <v>256</v>
      </c>
      <c r="R4" s="134">
        <v>1</v>
      </c>
      <c r="T4" s="139" t="s">
        <v>235</v>
      </c>
      <c r="U4" s="139" t="s">
        <v>273</v>
      </c>
      <c r="V4" s="138">
        <v>1</v>
      </c>
      <c r="X4" s="135" t="s">
        <v>284</v>
      </c>
      <c r="Y4" s="134">
        <v>0</v>
      </c>
      <c r="AA4" s="139" t="s">
        <v>232</v>
      </c>
      <c r="AB4" s="139" t="s">
        <v>294</v>
      </c>
      <c r="AC4" s="138" t="s">
        <v>291</v>
      </c>
      <c r="AD4" s="138" t="s">
        <v>256</v>
      </c>
      <c r="AE4" s="138">
        <v>2</v>
      </c>
      <c r="AG4" s="135" t="s">
        <v>189</v>
      </c>
      <c r="AH4" s="135" t="s">
        <v>232</v>
      </c>
      <c r="AI4" s="134" t="s">
        <v>256</v>
      </c>
      <c r="AJ4" s="134">
        <v>8</v>
      </c>
    </row>
    <row r="5" spans="1:36" ht="13.5" customHeight="1">
      <c r="A5" s="135" t="s">
        <v>174</v>
      </c>
      <c r="B5" s="134">
        <v>4</v>
      </c>
      <c r="D5" s="139" t="s">
        <v>221</v>
      </c>
      <c r="E5" s="139" t="s">
        <v>235</v>
      </c>
      <c r="F5" s="138">
        <v>5</v>
      </c>
      <c r="H5" s="135" t="s">
        <v>224</v>
      </c>
      <c r="I5" s="134" t="s">
        <v>256</v>
      </c>
      <c r="J5" s="134">
        <v>2</v>
      </c>
      <c r="L5" s="139" t="s">
        <v>232</v>
      </c>
      <c r="M5" s="138" t="s">
        <v>256</v>
      </c>
      <c r="N5" s="138">
        <v>24</v>
      </c>
      <c r="P5" s="135" t="s">
        <v>264</v>
      </c>
      <c r="Q5" s="134" t="s">
        <v>256</v>
      </c>
      <c r="R5" s="134">
        <v>3</v>
      </c>
      <c r="T5" s="139" t="s">
        <v>222</v>
      </c>
      <c r="U5" s="139" t="s">
        <v>273</v>
      </c>
      <c r="V5" s="138">
        <v>1</v>
      </c>
      <c r="X5" s="135" t="s">
        <v>285</v>
      </c>
      <c r="Y5" s="134">
        <v>29</v>
      </c>
      <c r="AA5" s="139" t="s">
        <v>232</v>
      </c>
      <c r="AB5" s="139" t="s">
        <v>295</v>
      </c>
      <c r="AC5" s="138" t="s">
        <v>291</v>
      </c>
      <c r="AD5" s="138" t="s">
        <v>256</v>
      </c>
      <c r="AE5" s="138">
        <v>1</v>
      </c>
      <c r="AG5" s="135" t="s">
        <v>189</v>
      </c>
      <c r="AH5" s="135" t="s">
        <v>232</v>
      </c>
      <c r="AI5" s="134" t="s">
        <v>257</v>
      </c>
      <c r="AJ5" s="134">
        <v>2</v>
      </c>
    </row>
    <row r="6" spans="1:36" ht="13.5" customHeight="1">
      <c r="A6" s="135" t="s">
        <v>201</v>
      </c>
      <c r="B6" s="134">
        <v>24</v>
      </c>
      <c r="D6" s="139" t="s">
        <v>227</v>
      </c>
      <c r="E6" s="139" t="s">
        <v>242</v>
      </c>
      <c r="F6" s="138">
        <v>2</v>
      </c>
      <c r="H6" s="135" t="s">
        <v>225</v>
      </c>
      <c r="I6" s="134" t="s">
        <v>256</v>
      </c>
      <c r="J6" s="134">
        <v>61</v>
      </c>
      <c r="L6" s="139" t="s">
        <v>232</v>
      </c>
      <c r="M6" s="138" t="s">
        <v>257</v>
      </c>
      <c r="N6" s="138">
        <v>3</v>
      </c>
      <c r="P6" s="135" t="s">
        <v>265</v>
      </c>
      <c r="Q6" s="134" t="s">
        <v>256</v>
      </c>
      <c r="R6" s="134">
        <v>1</v>
      </c>
      <c r="T6" s="139" t="s">
        <v>232</v>
      </c>
      <c r="U6" s="139" t="s">
        <v>44</v>
      </c>
      <c r="V6" s="138">
        <v>5</v>
      </c>
      <c r="X6" s="135" t="s">
        <v>286</v>
      </c>
      <c r="Y6" s="134">
        <v>9</v>
      </c>
      <c r="AA6" s="139" t="s">
        <v>232</v>
      </c>
      <c r="AB6" s="139" t="s">
        <v>296</v>
      </c>
      <c r="AC6" s="138" t="s">
        <v>291</v>
      </c>
      <c r="AD6" s="138" t="s">
        <v>256</v>
      </c>
      <c r="AE6" s="138">
        <v>2</v>
      </c>
      <c r="AG6" s="135" t="s">
        <v>189</v>
      </c>
      <c r="AH6" s="135" t="s">
        <v>233</v>
      </c>
      <c r="AI6" s="134" t="s">
        <v>256</v>
      </c>
      <c r="AJ6" s="134">
        <v>2</v>
      </c>
    </row>
    <row r="7" spans="1:36" ht="13.5" customHeight="1">
      <c r="A7" s="135" t="s">
        <v>191</v>
      </c>
      <c r="B7" s="134">
        <v>11</v>
      </c>
      <c r="D7" s="139" t="s">
        <v>227</v>
      </c>
      <c r="E7" s="139" t="s">
        <v>249</v>
      </c>
      <c r="F7" s="138">
        <v>5</v>
      </c>
      <c r="H7" s="135" t="s">
        <v>225</v>
      </c>
      <c r="I7" s="134" t="s">
        <v>257</v>
      </c>
      <c r="J7" s="134">
        <v>15</v>
      </c>
      <c r="L7" s="139" t="s">
        <v>233</v>
      </c>
      <c r="M7" s="138" t="s">
        <v>256</v>
      </c>
      <c r="N7" s="138">
        <v>3</v>
      </c>
      <c r="P7" s="135" t="s">
        <v>44</v>
      </c>
      <c r="Q7" s="134" t="s">
        <v>256</v>
      </c>
      <c r="R7" s="134">
        <v>29</v>
      </c>
      <c r="T7" s="139" t="s">
        <v>232</v>
      </c>
      <c r="U7" s="139" t="s">
        <v>266</v>
      </c>
      <c r="V7" s="138">
        <v>5</v>
      </c>
      <c r="X7" s="136"/>
      <c r="Y7" s="137">
        <f>SUM(Y2:Y6)</f>
        <v>50</v>
      </c>
      <c r="AA7" s="139" t="s">
        <v>232</v>
      </c>
      <c r="AB7" s="139" t="s">
        <v>290</v>
      </c>
      <c r="AC7" s="138" t="s">
        <v>297</v>
      </c>
      <c r="AD7" s="138" t="s">
        <v>256</v>
      </c>
      <c r="AE7" s="138">
        <v>1</v>
      </c>
      <c r="AG7" s="135" t="s">
        <v>189</v>
      </c>
      <c r="AH7" s="135" t="s">
        <v>236</v>
      </c>
      <c r="AI7" s="134" t="s">
        <v>256</v>
      </c>
      <c r="AJ7" s="134">
        <v>1</v>
      </c>
    </row>
    <row r="8" spans="1:36" ht="13.5" customHeight="1">
      <c r="A8" s="135" t="s">
        <v>202</v>
      </c>
      <c r="B8" s="134">
        <v>18</v>
      </c>
      <c r="D8" s="139" t="s">
        <v>227</v>
      </c>
      <c r="E8" s="139" t="s">
        <v>228</v>
      </c>
      <c r="F8" s="138">
        <v>20</v>
      </c>
      <c r="H8" s="135" t="s">
        <v>248</v>
      </c>
      <c r="I8" s="134" t="s">
        <v>257</v>
      </c>
      <c r="J8" s="134">
        <v>1</v>
      </c>
      <c r="L8" s="139" t="s">
        <v>236</v>
      </c>
      <c r="M8" s="138" t="s">
        <v>256</v>
      </c>
      <c r="N8" s="138">
        <v>1</v>
      </c>
      <c r="P8" s="135" t="s">
        <v>266</v>
      </c>
      <c r="Q8" s="134" t="s">
        <v>256</v>
      </c>
      <c r="R8" s="134">
        <v>7</v>
      </c>
      <c r="T8" s="139" t="s">
        <v>232</v>
      </c>
      <c r="U8" s="139" t="s">
        <v>10</v>
      </c>
      <c r="V8" s="138">
        <v>1</v>
      </c>
      <c r="AA8" s="139" t="s">
        <v>232</v>
      </c>
      <c r="AB8" s="139" t="s">
        <v>298</v>
      </c>
      <c r="AC8" s="138" t="s">
        <v>291</v>
      </c>
      <c r="AD8" s="138" t="s">
        <v>256</v>
      </c>
      <c r="AE8" s="138">
        <v>2</v>
      </c>
      <c r="AG8" s="135" t="s">
        <v>189</v>
      </c>
      <c r="AH8" s="135" t="s">
        <v>223</v>
      </c>
      <c r="AI8" s="134" t="s">
        <v>256</v>
      </c>
      <c r="AJ8" s="134">
        <v>3</v>
      </c>
    </row>
    <row r="9" spans="1:36" ht="13.5" customHeight="1">
      <c r="A9" s="135" t="s">
        <v>214</v>
      </c>
      <c r="B9" s="134">
        <v>2</v>
      </c>
      <c r="D9" s="139" t="s">
        <v>227</v>
      </c>
      <c r="E9" s="139" t="s">
        <v>229</v>
      </c>
      <c r="F9" s="138">
        <v>38</v>
      </c>
      <c r="H9" s="135" t="s">
        <v>238</v>
      </c>
      <c r="I9" s="134" t="s">
        <v>256</v>
      </c>
      <c r="J9" s="134">
        <v>6</v>
      </c>
      <c r="L9" s="139" t="s">
        <v>250</v>
      </c>
      <c r="M9" s="138" t="s">
        <v>256</v>
      </c>
      <c r="N9" s="138">
        <v>1</v>
      </c>
      <c r="P9" s="135" t="s">
        <v>266</v>
      </c>
      <c r="Q9" s="134" t="s">
        <v>257</v>
      </c>
      <c r="R9" s="134">
        <v>1</v>
      </c>
      <c r="T9" s="139" t="s">
        <v>232</v>
      </c>
      <c r="U9" s="139" t="s">
        <v>267</v>
      </c>
      <c r="V9" s="138">
        <v>1</v>
      </c>
      <c r="AA9" s="139" t="s">
        <v>232</v>
      </c>
      <c r="AB9" s="139" t="s">
        <v>299</v>
      </c>
      <c r="AC9" s="138" t="s">
        <v>291</v>
      </c>
      <c r="AD9" s="138" t="s">
        <v>256</v>
      </c>
      <c r="AE9" s="138">
        <v>1</v>
      </c>
      <c r="AG9" s="135" t="s">
        <v>189</v>
      </c>
      <c r="AH9" s="135" t="s">
        <v>223</v>
      </c>
      <c r="AI9" s="134" t="s">
        <v>257</v>
      </c>
      <c r="AJ9" s="134">
        <v>1</v>
      </c>
    </row>
    <row r="10" spans="1:36" ht="13.5" customHeight="1">
      <c r="A10" s="135" t="s">
        <v>175</v>
      </c>
      <c r="B10" s="134">
        <v>14</v>
      </c>
      <c r="D10" s="139" t="s">
        <v>221</v>
      </c>
      <c r="E10" s="139" t="s">
        <v>222</v>
      </c>
      <c r="F10" s="138">
        <v>1</v>
      </c>
      <c r="H10" s="135" t="s">
        <v>240</v>
      </c>
      <c r="I10" s="134" t="s">
        <v>256</v>
      </c>
      <c r="J10" s="134">
        <v>2</v>
      </c>
      <c r="L10" s="139" t="s">
        <v>223</v>
      </c>
      <c r="M10" s="138" t="s">
        <v>256</v>
      </c>
      <c r="N10" s="138">
        <v>5</v>
      </c>
      <c r="P10" s="135" t="s">
        <v>10</v>
      </c>
      <c r="Q10" s="134" t="s">
        <v>256</v>
      </c>
      <c r="R10" s="134">
        <v>3</v>
      </c>
      <c r="T10" s="139" t="s">
        <v>232</v>
      </c>
      <c r="U10" s="139" t="s">
        <v>271</v>
      </c>
      <c r="V10" s="138">
        <v>10</v>
      </c>
      <c r="AA10" s="139" t="s">
        <v>232</v>
      </c>
      <c r="AB10" s="139" t="s">
        <v>299</v>
      </c>
      <c r="AC10" s="138" t="s">
        <v>297</v>
      </c>
      <c r="AD10" s="138" t="s">
        <v>256</v>
      </c>
      <c r="AE10" s="138">
        <v>1</v>
      </c>
      <c r="AG10" s="135" t="s">
        <v>189</v>
      </c>
      <c r="AH10" s="135" t="s">
        <v>244</v>
      </c>
      <c r="AI10" s="134" t="s">
        <v>256</v>
      </c>
      <c r="AJ10" s="134">
        <v>1</v>
      </c>
    </row>
    <row r="11" spans="1:36" ht="13.5" customHeight="1">
      <c r="A11" s="135" t="s">
        <v>217</v>
      </c>
      <c r="B11" s="134">
        <v>4</v>
      </c>
      <c r="D11" s="139" t="s">
        <v>227</v>
      </c>
      <c r="E11" s="139" t="s">
        <v>232</v>
      </c>
      <c r="F11" s="138">
        <v>7</v>
      </c>
      <c r="H11" s="136"/>
      <c r="I11" s="137"/>
      <c r="J11" s="137">
        <f>SUM(J2:J10)</f>
        <v>134</v>
      </c>
      <c r="L11" s="139" t="s">
        <v>223</v>
      </c>
      <c r="M11" s="138" t="s">
        <v>257</v>
      </c>
      <c r="N11" s="138">
        <v>2</v>
      </c>
      <c r="P11" s="135" t="s">
        <v>267</v>
      </c>
      <c r="Q11" s="134" t="s">
        <v>256</v>
      </c>
      <c r="R11" s="134">
        <v>1</v>
      </c>
      <c r="T11" s="139" t="s">
        <v>232</v>
      </c>
      <c r="U11" s="139" t="s">
        <v>272</v>
      </c>
      <c r="V11" s="138">
        <v>1</v>
      </c>
      <c r="AA11" s="139" t="s">
        <v>223</v>
      </c>
      <c r="AB11" s="139" t="s">
        <v>294</v>
      </c>
      <c r="AC11" s="138" t="s">
        <v>293</v>
      </c>
      <c r="AD11" s="138" t="s">
        <v>256</v>
      </c>
      <c r="AE11" s="138">
        <v>1</v>
      </c>
      <c r="AG11" s="135" t="s">
        <v>189</v>
      </c>
      <c r="AH11" s="135" t="s">
        <v>244</v>
      </c>
      <c r="AI11" s="134" t="s">
        <v>257</v>
      </c>
      <c r="AJ11" s="134">
        <v>1</v>
      </c>
    </row>
    <row r="12" spans="1:36" ht="13.5" customHeight="1">
      <c r="A12" s="135" t="s">
        <v>203</v>
      </c>
      <c r="B12" s="134">
        <v>36</v>
      </c>
      <c r="D12" s="139" t="s">
        <v>221</v>
      </c>
      <c r="E12" s="139" t="s">
        <v>232</v>
      </c>
      <c r="F12" s="138">
        <v>15</v>
      </c>
      <c r="L12" s="139" t="s">
        <v>244</v>
      </c>
      <c r="M12" s="138" t="s">
        <v>256</v>
      </c>
      <c r="N12" s="138">
        <v>2</v>
      </c>
      <c r="P12" s="135" t="s">
        <v>267</v>
      </c>
      <c r="Q12" s="134" t="s">
        <v>257</v>
      </c>
      <c r="R12" s="134">
        <v>1</v>
      </c>
      <c r="T12" s="139" t="s">
        <v>232</v>
      </c>
      <c r="U12" s="139" t="s">
        <v>45</v>
      </c>
      <c r="V12" s="138">
        <v>4</v>
      </c>
      <c r="AA12" s="139" t="s">
        <v>223</v>
      </c>
      <c r="AB12" s="139" t="s">
        <v>290</v>
      </c>
      <c r="AC12" s="138" t="s">
        <v>291</v>
      </c>
      <c r="AD12" s="138" t="s">
        <v>256</v>
      </c>
      <c r="AE12" s="138">
        <v>1</v>
      </c>
      <c r="AG12" s="135" t="s">
        <v>189</v>
      </c>
      <c r="AH12" s="135" t="s">
        <v>35</v>
      </c>
      <c r="AI12" s="134" t="s">
        <v>256</v>
      </c>
      <c r="AJ12" s="134">
        <v>8</v>
      </c>
    </row>
    <row r="13" spans="1:36" ht="13.5" customHeight="1">
      <c r="A13" s="135" t="s">
        <v>212</v>
      </c>
      <c r="B13" s="134">
        <v>1</v>
      </c>
      <c r="D13" s="139" t="s">
        <v>227</v>
      </c>
      <c r="E13" s="139" t="s">
        <v>233</v>
      </c>
      <c r="F13" s="138">
        <v>1</v>
      </c>
      <c r="L13" s="139" t="s">
        <v>244</v>
      </c>
      <c r="M13" s="138" t="s">
        <v>257</v>
      </c>
      <c r="N13" s="138">
        <v>1</v>
      </c>
      <c r="P13" s="135" t="s">
        <v>268</v>
      </c>
      <c r="Q13" s="134" t="s">
        <v>256</v>
      </c>
      <c r="R13" s="134">
        <v>362</v>
      </c>
      <c r="T13" s="139" t="s">
        <v>233</v>
      </c>
      <c r="U13" s="139" t="s">
        <v>266</v>
      </c>
      <c r="V13" s="138">
        <v>2</v>
      </c>
      <c r="AA13" s="139" t="s">
        <v>223</v>
      </c>
      <c r="AB13" s="139" t="s">
        <v>290</v>
      </c>
      <c r="AC13" s="138" t="s">
        <v>293</v>
      </c>
      <c r="AD13" s="138" t="s">
        <v>256</v>
      </c>
      <c r="AE13" s="138">
        <v>1</v>
      </c>
      <c r="AG13" s="135" t="s">
        <v>189</v>
      </c>
      <c r="AH13" s="135" t="s">
        <v>35</v>
      </c>
      <c r="AI13" s="134" t="s">
        <v>257</v>
      </c>
      <c r="AJ13" s="134">
        <v>9</v>
      </c>
    </row>
    <row r="14" spans="1:36" ht="13.5" customHeight="1">
      <c r="A14" s="135" t="s">
        <v>185</v>
      </c>
      <c r="B14" s="134">
        <v>1</v>
      </c>
      <c r="D14" s="139" t="s">
        <v>221</v>
      </c>
      <c r="E14" s="139" t="s">
        <v>233</v>
      </c>
      <c r="F14" s="138">
        <v>2</v>
      </c>
      <c r="L14" s="139" t="s">
        <v>35</v>
      </c>
      <c r="M14" s="138" t="s">
        <v>256</v>
      </c>
      <c r="N14" s="138">
        <v>427</v>
      </c>
      <c r="P14" s="135" t="s">
        <v>268</v>
      </c>
      <c r="Q14" s="134" t="s">
        <v>257</v>
      </c>
      <c r="R14" s="134">
        <v>583</v>
      </c>
      <c r="T14" s="139" t="s">
        <v>233</v>
      </c>
      <c r="U14" s="139" t="s">
        <v>45</v>
      </c>
      <c r="V14" s="138">
        <v>1</v>
      </c>
      <c r="AA14" s="139" t="s">
        <v>223</v>
      </c>
      <c r="AB14" s="139" t="s">
        <v>298</v>
      </c>
      <c r="AC14" s="138" t="s">
        <v>291</v>
      </c>
      <c r="AD14" s="138" t="s">
        <v>257</v>
      </c>
      <c r="AE14" s="138">
        <v>1</v>
      </c>
      <c r="AG14" s="135" t="s">
        <v>189</v>
      </c>
      <c r="AH14" s="135" t="s">
        <v>237</v>
      </c>
      <c r="AI14" s="134" t="s">
        <v>257</v>
      </c>
      <c r="AJ14" s="134">
        <v>1</v>
      </c>
    </row>
    <row r="15" spans="1:36" ht="13.5" customHeight="1">
      <c r="A15" s="135" t="s">
        <v>195</v>
      </c>
      <c r="B15" s="134">
        <v>4</v>
      </c>
      <c r="D15" s="139" t="s">
        <v>221</v>
      </c>
      <c r="E15" s="139" t="s">
        <v>236</v>
      </c>
      <c r="F15" s="138">
        <v>1</v>
      </c>
      <c r="L15" s="139" t="s">
        <v>35</v>
      </c>
      <c r="M15" s="138" t="s">
        <v>257</v>
      </c>
      <c r="N15" s="138">
        <v>630</v>
      </c>
      <c r="P15" s="135" t="s">
        <v>269</v>
      </c>
      <c r="Q15" s="134" t="s">
        <v>256</v>
      </c>
      <c r="R15" s="134">
        <v>1</v>
      </c>
      <c r="T15" s="139" t="s">
        <v>236</v>
      </c>
      <c r="U15" s="139" t="s">
        <v>268</v>
      </c>
      <c r="V15" s="138">
        <v>1</v>
      </c>
      <c r="AA15" s="139" t="s">
        <v>223</v>
      </c>
      <c r="AB15" s="139" t="s">
        <v>298</v>
      </c>
      <c r="AC15" s="138" t="s">
        <v>297</v>
      </c>
      <c r="AD15" s="138" t="s">
        <v>256</v>
      </c>
      <c r="AE15" s="138">
        <v>1</v>
      </c>
      <c r="AG15" s="135" t="s">
        <v>189</v>
      </c>
      <c r="AH15" s="135" t="s">
        <v>231</v>
      </c>
      <c r="AI15" s="134" t="s">
        <v>256</v>
      </c>
      <c r="AJ15" s="134">
        <v>52</v>
      </c>
    </row>
    <row r="16" spans="1:36" ht="13.5" customHeight="1">
      <c r="A16" s="135" t="s">
        <v>204</v>
      </c>
      <c r="B16" s="134">
        <v>1</v>
      </c>
      <c r="D16" s="139" t="s">
        <v>227</v>
      </c>
      <c r="E16" s="139" t="s">
        <v>243</v>
      </c>
      <c r="F16" s="138">
        <v>1</v>
      </c>
      <c r="L16" s="139" t="s">
        <v>237</v>
      </c>
      <c r="M16" s="138" t="s">
        <v>257</v>
      </c>
      <c r="N16" s="138">
        <v>1</v>
      </c>
      <c r="P16" s="135" t="s">
        <v>269</v>
      </c>
      <c r="Q16" s="134" t="s">
        <v>257</v>
      </c>
      <c r="R16" s="134">
        <v>1</v>
      </c>
      <c r="T16" s="139" t="s">
        <v>250</v>
      </c>
      <c r="U16" s="139" t="s">
        <v>271</v>
      </c>
      <c r="V16" s="138">
        <v>1</v>
      </c>
      <c r="AA16" s="139" t="s">
        <v>223</v>
      </c>
      <c r="AB16" s="139" t="s">
        <v>299</v>
      </c>
      <c r="AC16" s="138" t="s">
        <v>291</v>
      </c>
      <c r="AD16" s="138" t="s">
        <v>256</v>
      </c>
      <c r="AE16" s="138">
        <v>1</v>
      </c>
      <c r="AG16" s="135" t="s">
        <v>189</v>
      </c>
      <c r="AH16" s="135" t="s">
        <v>231</v>
      </c>
      <c r="AI16" s="134" t="s">
        <v>257</v>
      </c>
      <c r="AJ16" s="134">
        <v>1</v>
      </c>
    </row>
    <row r="17" spans="1:36" ht="13.5" customHeight="1">
      <c r="A17" s="135" t="s">
        <v>176</v>
      </c>
      <c r="B17" s="134">
        <v>13</v>
      </c>
      <c r="D17" s="139" t="s">
        <v>221</v>
      </c>
      <c r="E17" s="139" t="s">
        <v>250</v>
      </c>
      <c r="F17" s="138">
        <v>1</v>
      </c>
      <c r="L17" s="139" t="s">
        <v>245</v>
      </c>
      <c r="M17" s="138" t="s">
        <v>256</v>
      </c>
      <c r="N17" s="138">
        <v>1</v>
      </c>
      <c r="P17" s="135" t="s">
        <v>270</v>
      </c>
      <c r="Q17" s="134" t="s">
        <v>256</v>
      </c>
      <c r="R17" s="134">
        <v>10</v>
      </c>
      <c r="T17" s="139" t="s">
        <v>223</v>
      </c>
      <c r="U17" s="139" t="s">
        <v>10</v>
      </c>
      <c r="V17" s="138">
        <v>1</v>
      </c>
      <c r="AA17" s="139" t="s">
        <v>35</v>
      </c>
      <c r="AB17" s="139" t="s">
        <v>294</v>
      </c>
      <c r="AC17" s="138" t="s">
        <v>293</v>
      </c>
      <c r="AD17" s="138" t="s">
        <v>256</v>
      </c>
      <c r="AE17" s="138">
        <v>2</v>
      </c>
      <c r="AG17" s="135" t="s">
        <v>189</v>
      </c>
      <c r="AH17" s="135" t="s">
        <v>238</v>
      </c>
      <c r="AI17" s="134" t="s">
        <v>256</v>
      </c>
      <c r="AJ17" s="134">
        <v>6</v>
      </c>
    </row>
    <row r="18" spans="1:36" ht="13.5" customHeight="1">
      <c r="A18" s="135" t="s">
        <v>206</v>
      </c>
      <c r="B18" s="134">
        <v>48</v>
      </c>
      <c r="D18" s="139" t="s">
        <v>221</v>
      </c>
      <c r="E18" s="139" t="s">
        <v>223</v>
      </c>
      <c r="F18" s="138">
        <v>4</v>
      </c>
      <c r="L18" s="139" t="s">
        <v>226</v>
      </c>
      <c r="M18" s="138" t="s">
        <v>256</v>
      </c>
      <c r="N18" s="138">
        <v>16</v>
      </c>
      <c r="P18" s="135" t="s">
        <v>270</v>
      </c>
      <c r="Q18" s="134" t="s">
        <v>257</v>
      </c>
      <c r="R18" s="134">
        <v>22</v>
      </c>
      <c r="T18" s="139" t="s">
        <v>223</v>
      </c>
      <c r="U18" s="139" t="s">
        <v>267</v>
      </c>
      <c r="V18" s="138">
        <v>1</v>
      </c>
      <c r="AA18" s="139" t="s">
        <v>35</v>
      </c>
      <c r="AB18" s="139" t="s">
        <v>295</v>
      </c>
      <c r="AC18" s="138" t="s">
        <v>291</v>
      </c>
      <c r="AD18" s="138" t="s">
        <v>256</v>
      </c>
      <c r="AE18" s="138">
        <v>1</v>
      </c>
      <c r="AG18" s="135" t="s">
        <v>189</v>
      </c>
      <c r="AH18" s="135" t="s">
        <v>260</v>
      </c>
      <c r="AI18" s="134" t="s">
        <v>256</v>
      </c>
      <c r="AJ18" s="134">
        <v>1</v>
      </c>
    </row>
    <row r="19" spans="1:36" ht="13.5" customHeight="1">
      <c r="A19" s="135" t="s">
        <v>177</v>
      </c>
      <c r="B19" s="134">
        <v>12</v>
      </c>
      <c r="D19" s="139" t="s">
        <v>227</v>
      </c>
      <c r="E19" s="139" t="s">
        <v>223</v>
      </c>
      <c r="F19" s="138">
        <v>3</v>
      </c>
      <c r="L19" s="139" t="s">
        <v>226</v>
      </c>
      <c r="M19" s="138" t="s">
        <v>257</v>
      </c>
      <c r="N19" s="138">
        <v>52</v>
      </c>
      <c r="P19" s="135" t="s">
        <v>271</v>
      </c>
      <c r="Q19" s="134" t="s">
        <v>256</v>
      </c>
      <c r="R19" s="134">
        <v>26</v>
      </c>
      <c r="T19" s="139" t="s">
        <v>223</v>
      </c>
      <c r="U19" s="139" t="s">
        <v>268</v>
      </c>
      <c r="V19" s="138">
        <v>2</v>
      </c>
      <c r="AA19" s="139" t="s">
        <v>35</v>
      </c>
      <c r="AB19" s="139" t="s">
        <v>295</v>
      </c>
      <c r="AC19" s="138" t="s">
        <v>291</v>
      </c>
      <c r="AD19" s="138" t="s">
        <v>257</v>
      </c>
      <c r="AE19" s="138">
        <v>2</v>
      </c>
      <c r="AG19" s="135" t="s">
        <v>189</v>
      </c>
      <c r="AH19" s="135" t="s">
        <v>240</v>
      </c>
      <c r="AI19" s="134" t="s">
        <v>256</v>
      </c>
      <c r="AJ19" s="134">
        <v>3</v>
      </c>
    </row>
    <row r="20" spans="1:36" ht="13.5" customHeight="1">
      <c r="A20" s="135" t="s">
        <v>186</v>
      </c>
      <c r="B20" s="134">
        <v>9</v>
      </c>
      <c r="D20" s="139" t="s">
        <v>227</v>
      </c>
      <c r="E20" s="139" t="s">
        <v>244</v>
      </c>
      <c r="F20" s="138">
        <v>3</v>
      </c>
      <c r="L20" s="139" t="s">
        <v>231</v>
      </c>
      <c r="M20" s="138" t="s">
        <v>256</v>
      </c>
      <c r="N20" s="138">
        <v>52</v>
      </c>
      <c r="P20" s="135" t="s">
        <v>271</v>
      </c>
      <c r="Q20" s="134" t="s">
        <v>257</v>
      </c>
      <c r="R20" s="134">
        <v>1</v>
      </c>
      <c r="T20" s="139" t="s">
        <v>223</v>
      </c>
      <c r="U20" s="139" t="s">
        <v>273</v>
      </c>
      <c r="V20" s="138">
        <v>3</v>
      </c>
      <c r="AA20" s="139" t="s">
        <v>35</v>
      </c>
      <c r="AB20" s="139" t="s">
        <v>298</v>
      </c>
      <c r="AC20" s="138" t="s">
        <v>291</v>
      </c>
      <c r="AD20" s="138" t="s">
        <v>256</v>
      </c>
      <c r="AE20" s="138">
        <v>3</v>
      </c>
      <c r="AG20" s="135" t="s">
        <v>189</v>
      </c>
      <c r="AH20" s="135" t="s">
        <v>241</v>
      </c>
      <c r="AI20" s="134" t="s">
        <v>256</v>
      </c>
      <c r="AJ20" s="134">
        <v>4</v>
      </c>
    </row>
    <row r="21" spans="1:36" ht="13.5" customHeight="1">
      <c r="A21" s="135" t="s">
        <v>207</v>
      </c>
      <c r="B21" s="134">
        <v>11</v>
      </c>
      <c r="D21" s="139" t="s">
        <v>227</v>
      </c>
      <c r="E21" s="139" t="s">
        <v>230</v>
      </c>
      <c r="F21" s="138">
        <v>6</v>
      </c>
      <c r="L21" s="139" t="s">
        <v>231</v>
      </c>
      <c r="M21" s="138" t="s">
        <v>257</v>
      </c>
      <c r="N21" s="138">
        <v>1</v>
      </c>
      <c r="P21" s="135" t="s">
        <v>272</v>
      </c>
      <c r="Q21" s="134" t="s">
        <v>256</v>
      </c>
      <c r="R21" s="134">
        <v>3</v>
      </c>
      <c r="T21" s="139" t="s">
        <v>244</v>
      </c>
      <c r="U21" s="139" t="s">
        <v>10</v>
      </c>
      <c r="V21" s="138">
        <v>1</v>
      </c>
      <c r="AA21" s="139" t="s">
        <v>35</v>
      </c>
      <c r="AB21" s="139" t="s">
        <v>298</v>
      </c>
      <c r="AC21" s="138" t="s">
        <v>297</v>
      </c>
      <c r="AD21" s="138" t="s">
        <v>257</v>
      </c>
      <c r="AE21" s="138">
        <v>1</v>
      </c>
      <c r="AG21" s="135" t="s">
        <v>189</v>
      </c>
      <c r="AH21" s="135" t="s">
        <v>234</v>
      </c>
      <c r="AI21" s="134" t="s">
        <v>256</v>
      </c>
      <c r="AJ21" s="134">
        <v>4</v>
      </c>
    </row>
    <row r="22" spans="1:36" ht="13.5" customHeight="1">
      <c r="A22" s="135" t="s">
        <v>196</v>
      </c>
      <c r="B22" s="134">
        <v>1</v>
      </c>
      <c r="D22" s="139" t="s">
        <v>221</v>
      </c>
      <c r="E22" s="139" t="s">
        <v>230</v>
      </c>
      <c r="F22" s="138">
        <v>40</v>
      </c>
      <c r="L22" s="139" t="s">
        <v>238</v>
      </c>
      <c r="M22" s="138" t="s">
        <v>256</v>
      </c>
      <c r="N22" s="138">
        <v>6</v>
      </c>
      <c r="P22" s="135" t="s">
        <v>45</v>
      </c>
      <c r="Q22" s="134" t="s">
        <v>256</v>
      </c>
      <c r="R22" s="134">
        <v>20</v>
      </c>
      <c r="T22" s="139" t="s">
        <v>244</v>
      </c>
      <c r="U22" s="139" t="s">
        <v>274</v>
      </c>
      <c r="V22" s="138">
        <v>2</v>
      </c>
      <c r="AA22" s="139" t="s">
        <v>231</v>
      </c>
      <c r="AB22" s="139" t="s">
        <v>300</v>
      </c>
      <c r="AC22" s="138" t="s">
        <v>291</v>
      </c>
      <c r="AD22" s="138" t="s">
        <v>256</v>
      </c>
      <c r="AE22" s="138">
        <v>1</v>
      </c>
      <c r="AG22" s="135" t="s">
        <v>189</v>
      </c>
      <c r="AH22" s="135" t="s">
        <v>234</v>
      </c>
      <c r="AI22" s="134" t="s">
        <v>257</v>
      </c>
      <c r="AJ22" s="134">
        <v>2</v>
      </c>
    </row>
    <row r="23" spans="1:36" ht="13.5" customHeight="1">
      <c r="A23" s="135" t="s">
        <v>178</v>
      </c>
      <c r="B23" s="134">
        <v>16</v>
      </c>
      <c r="D23" s="139" t="s">
        <v>221</v>
      </c>
      <c r="E23" s="139" t="s">
        <v>224</v>
      </c>
      <c r="F23" s="138">
        <v>2</v>
      </c>
      <c r="L23" s="139" t="s">
        <v>260</v>
      </c>
      <c r="M23" s="138" t="s">
        <v>256</v>
      </c>
      <c r="N23" s="138">
        <v>1</v>
      </c>
      <c r="P23" s="135" t="s">
        <v>45</v>
      </c>
      <c r="Q23" s="134" t="s">
        <v>257</v>
      </c>
      <c r="R23" s="134">
        <v>1</v>
      </c>
      <c r="T23" s="139" t="s">
        <v>35</v>
      </c>
      <c r="U23" s="139" t="s">
        <v>264</v>
      </c>
      <c r="V23" s="138">
        <v>3</v>
      </c>
      <c r="AA23" s="139" t="s">
        <v>231</v>
      </c>
      <c r="AB23" s="139" t="s">
        <v>295</v>
      </c>
      <c r="AC23" s="138" t="s">
        <v>291</v>
      </c>
      <c r="AD23" s="138" t="s">
        <v>256</v>
      </c>
      <c r="AE23" s="138">
        <v>2</v>
      </c>
      <c r="AG23" s="136"/>
      <c r="AH23" s="136"/>
      <c r="AI23" s="137"/>
      <c r="AJ23" s="137">
        <f>SUM(AJ2:AJ22)</f>
        <v>115</v>
      </c>
    </row>
    <row r="24" spans="1:36" ht="13.5" customHeight="1">
      <c r="A24" s="135" t="s">
        <v>192</v>
      </c>
      <c r="B24" s="134">
        <v>43</v>
      </c>
      <c r="D24" s="139" t="s">
        <v>221</v>
      </c>
      <c r="E24" s="139" t="s">
        <v>225</v>
      </c>
      <c r="F24" s="138">
        <v>56</v>
      </c>
      <c r="L24" s="139" t="s">
        <v>240</v>
      </c>
      <c r="M24" s="138" t="s">
        <v>256</v>
      </c>
      <c r="N24" s="138">
        <v>3</v>
      </c>
      <c r="P24" s="135" t="s">
        <v>273</v>
      </c>
      <c r="Q24" s="134" t="s">
        <v>256</v>
      </c>
      <c r="R24" s="134">
        <v>30</v>
      </c>
      <c r="T24" s="139" t="s">
        <v>35</v>
      </c>
      <c r="U24" s="139" t="s">
        <v>268</v>
      </c>
      <c r="V24" s="138">
        <v>867</v>
      </c>
      <c r="AA24" s="139" t="s">
        <v>238</v>
      </c>
      <c r="AB24" s="139" t="s">
        <v>296</v>
      </c>
      <c r="AC24" s="138" t="s">
        <v>291</v>
      </c>
      <c r="AD24" s="138" t="s">
        <v>256</v>
      </c>
      <c r="AE24" s="138">
        <v>1</v>
      </c>
    </row>
    <row r="25" spans="1:36" ht="13.5" customHeight="1">
      <c r="A25" s="135" t="s">
        <v>179</v>
      </c>
      <c r="B25" s="134">
        <v>70</v>
      </c>
      <c r="D25" s="139" t="s">
        <v>227</v>
      </c>
      <c r="E25" s="139" t="s">
        <v>225</v>
      </c>
      <c r="F25" s="138">
        <v>20</v>
      </c>
      <c r="L25" s="139" t="s">
        <v>241</v>
      </c>
      <c r="M25" s="138" t="s">
        <v>256</v>
      </c>
      <c r="N25" s="138">
        <v>7</v>
      </c>
      <c r="P25" s="135" t="s">
        <v>273</v>
      </c>
      <c r="Q25" s="134" t="s">
        <v>257</v>
      </c>
      <c r="R25" s="134">
        <v>11</v>
      </c>
      <c r="T25" s="139" t="s">
        <v>35</v>
      </c>
      <c r="U25" s="139" t="s">
        <v>269</v>
      </c>
      <c r="V25" s="138">
        <v>2</v>
      </c>
      <c r="AA25" s="139" t="s">
        <v>241</v>
      </c>
      <c r="AB25" s="139" t="s">
        <v>300</v>
      </c>
      <c r="AC25" s="138" t="s">
        <v>291</v>
      </c>
      <c r="AD25" s="138" t="s">
        <v>256</v>
      </c>
      <c r="AE25" s="138">
        <v>1</v>
      </c>
    </row>
    <row r="26" spans="1:36" ht="13.5" customHeight="1">
      <c r="A26" s="135" t="s">
        <v>180</v>
      </c>
      <c r="B26" s="134">
        <v>15</v>
      </c>
      <c r="D26" s="139" t="s">
        <v>227</v>
      </c>
      <c r="E26" s="139" t="s">
        <v>248</v>
      </c>
      <c r="F26" s="138">
        <v>1</v>
      </c>
      <c r="L26" s="139" t="s">
        <v>234</v>
      </c>
      <c r="M26" s="138" t="s">
        <v>256</v>
      </c>
      <c r="N26" s="138">
        <v>11</v>
      </c>
      <c r="P26" s="135" t="s">
        <v>274</v>
      </c>
      <c r="Q26" s="134" t="s">
        <v>256</v>
      </c>
      <c r="R26" s="134">
        <v>1</v>
      </c>
      <c r="T26" s="139" t="s">
        <v>35</v>
      </c>
      <c r="U26" s="139" t="s">
        <v>270</v>
      </c>
      <c r="V26" s="138">
        <v>30</v>
      </c>
      <c r="AA26" s="139" t="s">
        <v>241</v>
      </c>
      <c r="AB26" s="139" t="s">
        <v>298</v>
      </c>
      <c r="AC26" s="138" t="s">
        <v>297</v>
      </c>
      <c r="AD26" s="138" t="s">
        <v>256</v>
      </c>
      <c r="AE26" s="138">
        <v>1</v>
      </c>
    </row>
    <row r="27" spans="1:36" ht="13.5" customHeight="1">
      <c r="A27" s="135" t="s">
        <v>215</v>
      </c>
      <c r="B27" s="134">
        <v>1</v>
      </c>
      <c r="D27" s="139" t="s">
        <v>221</v>
      </c>
      <c r="E27" s="139" t="s">
        <v>35</v>
      </c>
      <c r="F27" s="138">
        <v>846</v>
      </c>
      <c r="L27" s="139" t="s">
        <v>234</v>
      </c>
      <c r="M27" s="138" t="s">
        <v>257</v>
      </c>
      <c r="N27" s="138">
        <v>5</v>
      </c>
      <c r="P27" s="135" t="s">
        <v>274</v>
      </c>
      <c r="Q27" s="134" t="s">
        <v>257</v>
      </c>
      <c r="R27" s="134">
        <v>1</v>
      </c>
      <c r="T27" s="139" t="s">
        <v>35</v>
      </c>
      <c r="U27" s="139" t="s">
        <v>273</v>
      </c>
      <c r="V27" s="138">
        <v>17</v>
      </c>
      <c r="AA27" s="139" t="s">
        <v>234</v>
      </c>
      <c r="AB27" s="139" t="s">
        <v>298</v>
      </c>
      <c r="AC27" s="138" t="s">
        <v>291</v>
      </c>
      <c r="AD27" s="138" t="s">
        <v>256</v>
      </c>
      <c r="AE27" s="138">
        <v>1</v>
      </c>
    </row>
    <row r="28" spans="1:36" ht="13.5" customHeight="1">
      <c r="A28" s="135" t="s">
        <v>181</v>
      </c>
      <c r="B28" s="134">
        <v>53</v>
      </c>
      <c r="D28" s="139" t="s">
        <v>227</v>
      </c>
      <c r="E28" s="139" t="s">
        <v>35</v>
      </c>
      <c r="F28" s="138">
        <v>14</v>
      </c>
      <c r="L28" s="140"/>
      <c r="M28" s="141"/>
      <c r="N28" s="141">
        <f>SUM(N2:N27)</f>
        <v>1261</v>
      </c>
      <c r="P28" s="135" t="s">
        <v>275</v>
      </c>
      <c r="Q28" s="134" t="s">
        <v>256</v>
      </c>
      <c r="R28" s="134">
        <v>35</v>
      </c>
      <c r="T28" s="139" t="s">
        <v>35</v>
      </c>
      <c r="U28" s="139" t="s">
        <v>275</v>
      </c>
      <c r="V28" s="138">
        <v>67</v>
      </c>
      <c r="AA28" s="139" t="s">
        <v>234</v>
      </c>
      <c r="AB28" s="139" t="s">
        <v>298</v>
      </c>
      <c r="AC28" s="138" t="s">
        <v>297</v>
      </c>
      <c r="AD28" s="138" t="s">
        <v>256</v>
      </c>
      <c r="AE28" s="138">
        <v>1</v>
      </c>
    </row>
    <row r="29" spans="1:36" ht="13.5" customHeight="1">
      <c r="A29" s="135" t="s">
        <v>197</v>
      </c>
      <c r="B29" s="134">
        <v>5</v>
      </c>
      <c r="D29" s="139" t="s">
        <v>221</v>
      </c>
      <c r="E29" s="139" t="s">
        <v>237</v>
      </c>
      <c r="F29" s="138">
        <v>1</v>
      </c>
      <c r="P29" s="135" t="s">
        <v>275</v>
      </c>
      <c r="Q29" s="134" t="s">
        <v>257</v>
      </c>
      <c r="R29" s="134">
        <v>34</v>
      </c>
      <c r="T29" s="139" t="s">
        <v>35</v>
      </c>
      <c r="U29" s="139" t="s">
        <v>276</v>
      </c>
      <c r="V29" s="138">
        <v>63</v>
      </c>
      <c r="AA29" s="140"/>
      <c r="AB29" s="140"/>
      <c r="AC29" s="141"/>
      <c r="AD29" s="141"/>
      <c r="AE29" s="141">
        <f>SUM(AE2:AE28)</f>
        <v>35</v>
      </c>
    </row>
    <row r="30" spans="1:36" ht="13.5" customHeight="1">
      <c r="A30" s="135" t="s">
        <v>198</v>
      </c>
      <c r="B30" s="134">
        <v>1</v>
      </c>
      <c r="D30" s="139" t="s">
        <v>221</v>
      </c>
      <c r="E30" s="139" t="s">
        <v>245</v>
      </c>
      <c r="F30" s="138">
        <v>1</v>
      </c>
      <c r="P30" s="135" t="s">
        <v>276</v>
      </c>
      <c r="Q30" s="134" t="s">
        <v>256</v>
      </c>
      <c r="R30" s="134">
        <v>23</v>
      </c>
      <c r="T30" s="139" t="s">
        <v>35</v>
      </c>
      <c r="U30" s="139" t="s">
        <v>277</v>
      </c>
      <c r="V30" s="138">
        <v>4</v>
      </c>
    </row>
    <row r="31" spans="1:36" ht="13.5" customHeight="1">
      <c r="A31" s="135" t="s">
        <v>199</v>
      </c>
      <c r="B31" s="134">
        <v>2</v>
      </c>
      <c r="D31" s="139" t="s">
        <v>221</v>
      </c>
      <c r="E31" s="139" t="s">
        <v>226</v>
      </c>
      <c r="F31" s="138">
        <v>69</v>
      </c>
      <c r="P31" s="135" t="s">
        <v>276</v>
      </c>
      <c r="Q31" s="134" t="s">
        <v>257</v>
      </c>
      <c r="R31" s="134">
        <v>41</v>
      </c>
      <c r="T31" s="139" t="s">
        <v>35</v>
      </c>
      <c r="U31" s="139" t="s">
        <v>278</v>
      </c>
      <c r="V31" s="138">
        <v>3</v>
      </c>
    </row>
    <row r="32" spans="1:36" ht="13.5" customHeight="1">
      <c r="A32" s="135" t="s">
        <v>200</v>
      </c>
      <c r="B32" s="134">
        <v>4</v>
      </c>
      <c r="D32" s="139" t="s">
        <v>227</v>
      </c>
      <c r="E32" s="139" t="s">
        <v>231</v>
      </c>
      <c r="F32" s="138">
        <v>36</v>
      </c>
      <c r="P32" s="136"/>
      <c r="Q32" s="137"/>
      <c r="R32" s="137">
        <f>SUM(R2:R31)</f>
        <v>1261</v>
      </c>
      <c r="T32" s="139" t="s">
        <v>35</v>
      </c>
      <c r="U32" s="139" t="s">
        <v>279</v>
      </c>
      <c r="V32" s="138">
        <v>1</v>
      </c>
    </row>
    <row r="33" spans="1:22" ht="13.5" customHeight="1">
      <c r="A33" s="135" t="s">
        <v>193</v>
      </c>
      <c r="B33" s="134">
        <v>3</v>
      </c>
      <c r="D33" s="139" t="s">
        <v>221</v>
      </c>
      <c r="E33" s="139" t="s">
        <v>238</v>
      </c>
      <c r="F33" s="138">
        <v>6</v>
      </c>
      <c r="T33" s="139" t="s">
        <v>237</v>
      </c>
      <c r="U33" s="139" t="s">
        <v>273</v>
      </c>
      <c r="V33" s="138">
        <v>1</v>
      </c>
    </row>
    <row r="34" spans="1:22" ht="13.5" customHeight="1">
      <c r="A34" s="135" t="s">
        <v>205</v>
      </c>
      <c r="B34" s="134">
        <v>12</v>
      </c>
      <c r="D34" s="139" t="s">
        <v>221</v>
      </c>
      <c r="E34" s="139" t="s">
        <v>239</v>
      </c>
      <c r="F34" s="138">
        <v>1</v>
      </c>
      <c r="T34" s="139" t="s">
        <v>245</v>
      </c>
      <c r="U34" s="139" t="s">
        <v>273</v>
      </c>
      <c r="V34" s="138">
        <v>1</v>
      </c>
    </row>
    <row r="35" spans="1:22" ht="13.5" customHeight="1">
      <c r="A35" s="135" t="s">
        <v>187</v>
      </c>
      <c r="B35" s="134">
        <v>58</v>
      </c>
      <c r="D35" s="139" t="s">
        <v>221</v>
      </c>
      <c r="E35" s="139" t="s">
        <v>240</v>
      </c>
      <c r="F35" s="138">
        <v>2</v>
      </c>
      <c r="T35" s="139" t="s">
        <v>226</v>
      </c>
      <c r="U35" s="139" t="s">
        <v>268</v>
      </c>
      <c r="V35" s="138">
        <v>66</v>
      </c>
    </row>
    <row r="36" spans="1:22" ht="13.5" customHeight="1">
      <c r="A36" s="135" t="s">
        <v>210</v>
      </c>
      <c r="B36" s="134">
        <v>14</v>
      </c>
      <c r="D36" s="139" t="s">
        <v>221</v>
      </c>
      <c r="E36" s="139" t="s">
        <v>241</v>
      </c>
      <c r="F36" s="138">
        <v>6</v>
      </c>
      <c r="T36" s="139" t="s">
        <v>226</v>
      </c>
      <c r="U36" s="139" t="s">
        <v>270</v>
      </c>
      <c r="V36" s="138">
        <v>2</v>
      </c>
    </row>
    <row r="37" spans="1:22" ht="13.5" customHeight="1">
      <c r="A37" s="135" t="s">
        <v>211</v>
      </c>
      <c r="B37" s="134">
        <v>1</v>
      </c>
      <c r="D37" s="139" t="s">
        <v>227</v>
      </c>
      <c r="E37" s="139" t="s">
        <v>241</v>
      </c>
      <c r="F37" s="138">
        <v>1</v>
      </c>
      <c r="T37" s="139" t="s">
        <v>226</v>
      </c>
      <c r="U37" s="139" t="s">
        <v>276</v>
      </c>
      <c r="V37" s="138">
        <v>1</v>
      </c>
    </row>
    <row r="38" spans="1:22" ht="13.5" customHeight="1">
      <c r="A38" s="135" t="s">
        <v>182</v>
      </c>
      <c r="B38" s="134">
        <v>33</v>
      </c>
      <c r="D38" s="139" t="s">
        <v>227</v>
      </c>
      <c r="E38" s="139" t="s">
        <v>234</v>
      </c>
      <c r="F38" s="138">
        <v>2</v>
      </c>
      <c r="T38" s="139" t="s">
        <v>231</v>
      </c>
      <c r="U38" s="139" t="s">
        <v>44</v>
      </c>
      <c r="V38" s="138">
        <v>24</v>
      </c>
    </row>
    <row r="39" spans="1:22" ht="13.5" customHeight="1">
      <c r="A39" s="135" t="s">
        <v>194</v>
      </c>
      <c r="B39" s="134">
        <v>19</v>
      </c>
      <c r="D39" s="139" t="s">
        <v>221</v>
      </c>
      <c r="E39" s="139" t="s">
        <v>234</v>
      </c>
      <c r="F39" s="138">
        <v>14</v>
      </c>
      <c r="T39" s="139" t="s">
        <v>231</v>
      </c>
      <c r="U39" s="139" t="s">
        <v>266</v>
      </c>
      <c r="V39" s="138">
        <v>1</v>
      </c>
    </row>
    <row r="40" spans="1:22" ht="13.5" customHeight="1">
      <c r="A40" s="135" t="s">
        <v>218</v>
      </c>
      <c r="B40" s="134">
        <v>1</v>
      </c>
      <c r="D40" s="139" t="s">
        <v>227</v>
      </c>
      <c r="E40" s="139" t="s">
        <v>252</v>
      </c>
      <c r="F40" s="138">
        <v>9</v>
      </c>
      <c r="T40" s="139" t="s">
        <v>231</v>
      </c>
      <c r="U40" s="139" t="s">
        <v>268</v>
      </c>
      <c r="V40" s="138">
        <v>1</v>
      </c>
    </row>
    <row r="41" spans="1:22" ht="13.5" customHeight="1">
      <c r="A41" s="135" t="s">
        <v>188</v>
      </c>
      <c r="B41" s="134">
        <v>199</v>
      </c>
      <c r="D41" s="140"/>
      <c r="E41" s="140"/>
      <c r="F41" s="141">
        <f>SUM(F2:F40)</f>
        <v>1286</v>
      </c>
      <c r="T41" s="139" t="s">
        <v>231</v>
      </c>
      <c r="U41" s="139" t="s">
        <v>271</v>
      </c>
      <c r="V41" s="138">
        <v>9</v>
      </c>
    </row>
    <row r="42" spans="1:22" ht="13.5" customHeight="1">
      <c r="A42" s="135" t="s">
        <v>183</v>
      </c>
      <c r="B42" s="134">
        <v>16</v>
      </c>
      <c r="T42" s="139" t="s">
        <v>231</v>
      </c>
      <c r="U42" s="139" t="s">
        <v>45</v>
      </c>
      <c r="V42" s="138">
        <v>15</v>
      </c>
    </row>
    <row r="43" spans="1:22" ht="13.5" customHeight="1">
      <c r="A43" s="135" t="s">
        <v>208</v>
      </c>
      <c r="B43" s="134">
        <v>18</v>
      </c>
      <c r="T43" s="139" t="s">
        <v>231</v>
      </c>
      <c r="U43" s="139" t="s">
        <v>273</v>
      </c>
      <c r="V43" s="138">
        <v>3</v>
      </c>
    </row>
    <row r="44" spans="1:22" ht="13.5" customHeight="1">
      <c r="A44" s="135" t="s">
        <v>184</v>
      </c>
      <c r="B44" s="134">
        <v>55</v>
      </c>
      <c r="T44" s="139" t="s">
        <v>238</v>
      </c>
      <c r="U44" s="139" t="s">
        <v>268</v>
      </c>
      <c r="V44" s="138">
        <v>3</v>
      </c>
    </row>
    <row r="45" spans="1:22" ht="13.5" customHeight="1">
      <c r="A45" s="135" t="s">
        <v>209</v>
      </c>
      <c r="B45" s="134">
        <v>46</v>
      </c>
      <c r="T45" s="139" t="s">
        <v>238</v>
      </c>
      <c r="U45" s="139" t="s">
        <v>273</v>
      </c>
      <c r="V45" s="138">
        <v>3</v>
      </c>
    </row>
    <row r="46" spans="1:22" ht="13.5" customHeight="1">
      <c r="A46" s="136"/>
      <c r="B46" s="137">
        <f>SUM(B2:B45)</f>
        <v>904</v>
      </c>
      <c r="T46" s="139" t="s">
        <v>260</v>
      </c>
      <c r="U46" s="139" t="s">
        <v>45</v>
      </c>
      <c r="V46" s="138">
        <v>1</v>
      </c>
    </row>
    <row r="47" spans="1:22" ht="13.5" customHeight="1">
      <c r="T47" s="139" t="s">
        <v>240</v>
      </c>
      <c r="U47" s="139" t="s">
        <v>275</v>
      </c>
      <c r="V47" s="138">
        <v>2</v>
      </c>
    </row>
    <row r="48" spans="1:22" ht="13.5" customHeight="1">
      <c r="T48" s="139" t="s">
        <v>240</v>
      </c>
      <c r="U48" s="139" t="s">
        <v>278</v>
      </c>
      <c r="V48" s="138">
        <v>1</v>
      </c>
    </row>
    <row r="49" spans="20:22" ht="13.5" customHeight="1">
      <c r="T49" s="139" t="s">
        <v>241</v>
      </c>
      <c r="U49" s="139" t="s">
        <v>265</v>
      </c>
      <c r="V49" s="138">
        <v>1</v>
      </c>
    </row>
    <row r="50" spans="20:22" ht="13.5" customHeight="1">
      <c r="T50" s="139" t="s">
        <v>241</v>
      </c>
      <c r="U50" s="139" t="s">
        <v>268</v>
      </c>
      <c r="V50" s="138">
        <v>2</v>
      </c>
    </row>
    <row r="51" spans="20:22" ht="13.5" customHeight="1">
      <c r="T51" s="139" t="s">
        <v>241</v>
      </c>
      <c r="U51" s="139" t="s">
        <v>272</v>
      </c>
      <c r="V51" s="138">
        <v>1</v>
      </c>
    </row>
    <row r="52" spans="20:22" ht="13.5" customHeight="1">
      <c r="T52" s="139" t="s">
        <v>241</v>
      </c>
      <c r="U52" s="139" t="s">
        <v>273</v>
      </c>
      <c r="V52" s="138">
        <v>3</v>
      </c>
    </row>
    <row r="53" spans="20:22" ht="13.5" customHeight="1">
      <c r="T53" s="139" t="s">
        <v>234</v>
      </c>
      <c r="U53" s="139" t="s">
        <v>268</v>
      </c>
      <c r="V53" s="138">
        <v>2</v>
      </c>
    </row>
    <row r="54" spans="20:22" ht="13.5" customHeight="1">
      <c r="T54" s="139" t="s">
        <v>234</v>
      </c>
      <c r="U54" s="139" t="s">
        <v>271</v>
      </c>
      <c r="V54" s="138">
        <v>5</v>
      </c>
    </row>
    <row r="55" spans="20:22" ht="13.5" customHeight="1">
      <c r="T55" s="139" t="s">
        <v>234</v>
      </c>
      <c r="U55" s="139" t="s">
        <v>272</v>
      </c>
      <c r="V55" s="138">
        <v>1</v>
      </c>
    </row>
    <row r="56" spans="20:22" ht="13.5" customHeight="1">
      <c r="T56" s="139" t="s">
        <v>234</v>
      </c>
      <c r="U56" s="139" t="s">
        <v>273</v>
      </c>
      <c r="V56" s="138">
        <v>8</v>
      </c>
    </row>
    <row r="57" spans="20:22" ht="13.5" customHeight="1">
      <c r="T57" s="140"/>
      <c r="U57" s="140"/>
      <c r="V57" s="141">
        <f>SUM(V2:V56)</f>
        <v>1262</v>
      </c>
    </row>
  </sheetData>
  <sortState ref="A2:E45">
    <sortCondition ref="A2:A4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13</vt:i4>
      </vt:variant>
    </vt:vector>
  </HeadingPairs>
  <TitlesOfParts>
    <vt:vector size="13" baseType="lpstr">
      <vt:lpstr>ANASAYFA</vt:lpstr>
      <vt:lpstr>ÖZET</vt:lpstr>
      <vt:lpstr>BİRİFİNG TABLO </vt:lpstr>
      <vt:lpstr>OKUL ÖNCESİ</vt:lpstr>
      <vt:lpstr>İLKOKUL</vt:lpstr>
      <vt:lpstr>ORTAOKUL</vt:lpstr>
      <vt:lpstr>LİSE</vt:lpstr>
      <vt:lpstr>KURUMLAR</vt:lpstr>
      <vt:lpstr>RESMİ PERSONEL</vt:lpstr>
      <vt:lpstr>ÖZEL KURUM PERSONEL</vt:lpstr>
      <vt:lpstr>TÜİK</vt:lpstr>
      <vt:lpstr>DOĞUM YILINA GÖRE ÖĞRENCİ</vt:lpstr>
      <vt:lpstr>OKULLAŞMA ORANI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2015-06-05T18:19:34Z</dcterms:created>
  <dcterms:modified xsi:type="dcterms:W3CDTF">2020-02-06T19:09:46Z</dcterms:modified>
</cp:coreProperties>
</file>